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8876" windowHeight="9468"/>
  </bookViews>
  <sheets>
    <sheet name="Rekapitulace stavby" sheetId="1" r:id="rId1"/>
    <sheet name="SO 01 - Větrolam PEO 5" sheetId="2" r:id="rId2"/>
    <sheet name="SO 01.1 - Následná péče 1..." sheetId="3" r:id="rId3"/>
    <sheet name="VON - Vedlejší a ostatní ..." sheetId="4" r:id="rId4"/>
    <sheet name="Pokyny pro vyplnění" sheetId="5" r:id="rId5"/>
  </sheets>
  <definedNames>
    <definedName name="_xlnm._FilterDatabase" localSheetId="1" hidden="1">'SO 01 - Větrolam PEO 5'!$C$83:$K$208</definedName>
    <definedName name="_xlnm._FilterDatabase" localSheetId="2" hidden="1">'SO 01.1 - Následná péče 1...'!$C$87:$K$129</definedName>
    <definedName name="_xlnm._FilterDatabase" localSheetId="3" hidden="1">'VON - Vedlejší a ostatní ...'!$C$81:$K$94</definedName>
    <definedName name="_xlnm.Print_Titles" localSheetId="0">'Rekapitulace stavby'!$52:$52</definedName>
    <definedName name="_xlnm.Print_Titles" localSheetId="1">'SO 01 - Větrolam PEO 5'!$83:$83</definedName>
    <definedName name="_xlnm.Print_Titles" localSheetId="2">'SO 01.1 - Následná péče 1...'!$87:$87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 01 - Větrolam PEO 5'!$C$4:$J$39,'SO 01 - Větrolam PEO 5'!$C$45:$J$65,'SO 01 - Větrolam PEO 5'!$C$71:$K$208</definedName>
    <definedName name="_xlnm.Print_Area" localSheetId="2">'SO 01.1 - Následná péče 1...'!$C$4:$J$41,'SO 01.1 - Následná péče 1...'!$C$47:$J$67,'SO 01.1 - Následná péče 1...'!$C$73:$K$129</definedName>
    <definedName name="_xlnm.Print_Area" localSheetId="3">'VON - Vedlejší a ostatní ...'!$C$4:$J$39,'VON - Vedlejší a ostatní ...'!$C$45:$J$63,'VON - Vedlejší a ostatní ...'!$C$69:$K$94</definedName>
  </definedNames>
  <calcPr calcId="125725"/>
</workbook>
</file>

<file path=xl/calcChain.xml><?xml version="1.0" encoding="utf-8"?>
<calcChain xmlns="http://schemas.openxmlformats.org/spreadsheetml/2006/main">
  <c r="J37" i="4"/>
  <c r="J36"/>
  <c r="AY58" i="1"/>
  <c r="J35" i="4"/>
  <c r="AX58" i="1"/>
  <c r="BI92" i="4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/>
  <c r="R85"/>
  <c r="R84"/>
  <c r="P85"/>
  <c r="P84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52"/>
  <c r="E7"/>
  <c r="E72" s="1"/>
  <c r="J39" i="3"/>
  <c r="J38"/>
  <c r="AY57" i="1" s="1"/>
  <c r="J37" i="3"/>
  <c r="AX57" i="1"/>
  <c r="BI128" i="3"/>
  <c r="BH128"/>
  <c r="BG128"/>
  <c r="BF128"/>
  <c r="T128"/>
  <c r="T127" s="1"/>
  <c r="R128"/>
  <c r="R127" s="1"/>
  <c r="P128"/>
  <c r="P127" s="1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 s="1"/>
  <c r="J37" i="2"/>
  <c r="J36"/>
  <c r="AY56" i="1"/>
  <c r="J35" i="2"/>
  <c r="AX56" i="1"/>
  <c r="BI207" i="2"/>
  <c r="BH207"/>
  <c r="BG207"/>
  <c r="BF207"/>
  <c r="T207"/>
  <c r="T206"/>
  <c r="R207"/>
  <c r="R206" s="1"/>
  <c r="P207"/>
  <c r="P206"/>
  <c r="BI203"/>
  <c r="BH203"/>
  <c r="BG203"/>
  <c r="BF203"/>
  <c r="T203"/>
  <c r="T202"/>
  <c r="R203"/>
  <c r="R202"/>
  <c r="P203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7"/>
  <c r="BH87"/>
  <c r="BG87"/>
  <c r="BF87"/>
  <c r="T87"/>
  <c r="R87"/>
  <c r="P87"/>
  <c r="J80"/>
  <c r="F80"/>
  <c r="F78"/>
  <c r="E76"/>
  <c r="J54"/>
  <c r="F54"/>
  <c r="F52"/>
  <c r="E50"/>
  <c r="J24"/>
  <c r="E24"/>
  <c r="J81" s="1"/>
  <c r="J23"/>
  <c r="J18"/>
  <c r="E18"/>
  <c r="F55" s="1"/>
  <c r="J17"/>
  <c r="J12"/>
  <c r="J52"/>
  <c r="E7"/>
  <c r="E74"/>
  <c r="L50" i="1"/>
  <c r="AM50"/>
  <c r="AM49"/>
  <c r="L49"/>
  <c r="AM47"/>
  <c r="L47"/>
  <c r="L45"/>
  <c r="L44"/>
  <c r="J125" i="3"/>
  <c r="BK113"/>
  <c r="J91"/>
  <c r="BK203" i="2"/>
  <c r="J173"/>
  <c r="BK154"/>
  <c r="J112"/>
  <c r="BK87"/>
  <c r="BK85" i="4"/>
  <c r="J116" i="3"/>
  <c r="BK98"/>
  <c r="J188" i="2"/>
  <c r="J169"/>
  <c r="BK151"/>
  <c r="J123"/>
  <c r="J115"/>
  <c r="J128" i="3"/>
  <c r="J95"/>
  <c r="BK191" i="2"/>
  <c r="J138"/>
  <c r="J126"/>
  <c r="BK106"/>
  <c r="BK194"/>
  <c r="J151"/>
  <c r="BK123"/>
  <c r="BK99"/>
  <c r="BK92" i="4"/>
  <c r="BK110" i="3"/>
  <c r="BK207" i="2"/>
  <c r="BK177"/>
  <c r="BK165"/>
  <c r="J135"/>
  <c r="BK95"/>
  <c r="J92" i="4"/>
  <c r="BK122" i="3"/>
  <c r="J110"/>
  <c r="J101"/>
  <c r="BK173" i="2"/>
  <c r="BK157"/>
  <c r="J145"/>
  <c r="BK112"/>
  <c r="BK116" i="3"/>
  <c r="J98"/>
  <c r="BK198" i="2"/>
  <c r="J165"/>
  <c r="BK135"/>
  <c r="BK109"/>
  <c r="J95"/>
  <c r="BK95" i="3"/>
  <c r="BK188" i="2"/>
  <c r="BK131"/>
  <c r="J106"/>
  <c r="BK92"/>
  <c r="BK128" i="3"/>
  <c r="BK120"/>
  <c r="J107"/>
  <c r="J207" i="2"/>
  <c r="J157"/>
  <c r="J142"/>
  <c r="BK126"/>
  <c r="BK89" i="4"/>
  <c r="BK125" i="3"/>
  <c r="J113"/>
  <c r="J194" i="2"/>
  <c r="BK182"/>
  <c r="J154"/>
  <c r="BK142"/>
  <c r="BK121"/>
  <c r="J102"/>
  <c r="BK107" i="3"/>
  <c r="BK91"/>
  <c r="BK186" i="2"/>
  <c r="BK145"/>
  <c r="J131"/>
  <c r="BK115"/>
  <c r="J99"/>
  <c r="J203"/>
  <c r="J182"/>
  <c r="J128"/>
  <c r="J109"/>
  <c r="J87"/>
  <c r="J85" i="4"/>
  <c r="J122" i="3"/>
  <c r="BK101"/>
  <c r="J186" i="2"/>
  <c r="BK169"/>
  <c r="BK148"/>
  <c r="BK128"/>
  <c r="J92"/>
  <c r="J89" i="4"/>
  <c r="J120" i="3"/>
  <c r="BK104"/>
  <c r="J191" i="2"/>
  <c r="J177"/>
  <c r="BK161"/>
  <c r="J148"/>
  <c r="J119"/>
  <c r="F36" i="4"/>
  <c r="J161" i="2"/>
  <c r="BK119"/>
  <c r="J104" i="3"/>
  <c r="J198" i="2"/>
  <c r="BK138"/>
  <c r="J121"/>
  <c r="BK102"/>
  <c r="AS55" i="1"/>
  <c r="BK86" i="2" l="1"/>
  <c r="BK193"/>
  <c r="J193" s="1"/>
  <c r="J62" s="1"/>
  <c r="P86"/>
  <c r="T193"/>
  <c r="T86"/>
  <c r="T85" s="1"/>
  <c r="T84" s="1"/>
  <c r="P193"/>
  <c r="BK90" i="3"/>
  <c r="J90" s="1"/>
  <c r="J65" s="1"/>
  <c r="T90"/>
  <c r="T89" s="1"/>
  <c r="T88" s="1"/>
  <c r="R88" i="4"/>
  <c r="R83" s="1"/>
  <c r="R82" s="1"/>
  <c r="R86" i="2"/>
  <c r="R85"/>
  <c r="R84" s="1"/>
  <c r="R193"/>
  <c r="P90" i="3"/>
  <c r="P89"/>
  <c r="P88" s="1"/>
  <c r="AU57" i="1" s="1"/>
  <c r="R90" i="3"/>
  <c r="R89"/>
  <c r="R88" s="1"/>
  <c r="BK88" i="4"/>
  <c r="J88" s="1"/>
  <c r="J62" s="1"/>
  <c r="P88"/>
  <c r="P83" s="1"/>
  <c r="P82" s="1"/>
  <c r="AU58" i="1" s="1"/>
  <c r="T88" i="4"/>
  <c r="T83" s="1"/>
  <c r="T82" s="1"/>
  <c r="J55" i="2"/>
  <c r="F81"/>
  <c r="BE109"/>
  <c r="BE123"/>
  <c r="BE142"/>
  <c r="BE154"/>
  <c r="BE157"/>
  <c r="BE161"/>
  <c r="BE165"/>
  <c r="BE169"/>
  <c r="BE188"/>
  <c r="BK202"/>
  <c r="J202"/>
  <c r="J63" s="1"/>
  <c r="BK206"/>
  <c r="J206" s="1"/>
  <c r="J64" s="1"/>
  <c r="J56" i="3"/>
  <c r="BE95"/>
  <c r="BE101"/>
  <c r="BE107"/>
  <c r="E48" i="2"/>
  <c r="J78"/>
  <c r="BE87"/>
  <c r="BE112"/>
  <c r="BE121"/>
  <c r="BE138"/>
  <c r="BE148"/>
  <c r="BE173"/>
  <c r="BE177"/>
  <c r="BE186"/>
  <c r="BE203"/>
  <c r="J59" i="3"/>
  <c r="BE113"/>
  <c r="BE120"/>
  <c r="BE92" i="2"/>
  <c r="BE95"/>
  <c r="BE102"/>
  <c r="BE106"/>
  <c r="BE115"/>
  <c r="BE126"/>
  <c r="BE128"/>
  <c r="BE182"/>
  <c r="BE194"/>
  <c r="E50" i="3"/>
  <c r="F59"/>
  <c r="BE116"/>
  <c r="BE128"/>
  <c r="E48" i="4"/>
  <c r="J55"/>
  <c r="J76"/>
  <c r="BE85"/>
  <c r="BE92"/>
  <c r="BC58" i="1"/>
  <c r="BE99" i="2"/>
  <c r="BE119"/>
  <c r="BE131"/>
  <c r="BE135"/>
  <c r="BE145"/>
  <c r="BE151"/>
  <c r="BE191"/>
  <c r="BE198"/>
  <c r="BE207"/>
  <c r="BE91" i="3"/>
  <c r="BE98"/>
  <c r="BE104"/>
  <c r="BE110"/>
  <c r="BE122"/>
  <c r="BE125"/>
  <c r="BK127"/>
  <c r="J127" s="1"/>
  <c r="J66" s="1"/>
  <c r="F55" i="4"/>
  <c r="BE89"/>
  <c r="BK84"/>
  <c r="J84"/>
  <c r="J61"/>
  <c r="F34" i="2"/>
  <c r="BA56" i="1" s="1"/>
  <c r="F38" i="3"/>
  <c r="BC57" i="1"/>
  <c r="AS54"/>
  <c r="F35" i="2"/>
  <c r="BB56" i="1"/>
  <c r="F37" i="2"/>
  <c r="BD56" i="1" s="1"/>
  <c r="J34" i="2"/>
  <c r="AW56" i="1"/>
  <c r="F34" i="4"/>
  <c r="BA58" i="1" s="1"/>
  <c r="F37" i="4"/>
  <c r="BD58" i="1"/>
  <c r="F35" i="4"/>
  <c r="BB58" i="1" s="1"/>
  <c r="J36" i="3"/>
  <c r="AW57" i="1"/>
  <c r="F37" i="3"/>
  <c r="BB57" i="1" s="1"/>
  <c r="F36" i="2"/>
  <c r="BC56" i="1"/>
  <c r="F39" i="3"/>
  <c r="BD57" i="1" s="1"/>
  <c r="J34" i="4"/>
  <c r="AW58" i="1"/>
  <c r="F36" i="3"/>
  <c r="BA57" i="1" s="1"/>
  <c r="BK85" i="2" l="1"/>
  <c r="BK84" s="1"/>
  <c r="J84" s="1"/>
  <c r="J59" s="1"/>
  <c r="P85"/>
  <c r="P84" s="1"/>
  <c r="AU56" i="1" s="1"/>
  <c r="AU55" s="1"/>
  <c r="AU54" s="1"/>
  <c r="J86" i="2"/>
  <c r="J61"/>
  <c r="BK89" i="3"/>
  <c r="J89" s="1"/>
  <c r="J64" s="1"/>
  <c r="BK83" i="4"/>
  <c r="J83" s="1"/>
  <c r="J60" s="1"/>
  <c r="BC55" i="1"/>
  <c r="BC54"/>
  <c r="W32" s="1"/>
  <c r="BB55"/>
  <c r="AX55"/>
  <c r="F33" i="4"/>
  <c r="AZ58" i="1" s="1"/>
  <c r="BD55"/>
  <c r="BD54"/>
  <c r="W33" s="1"/>
  <c r="F35" i="3"/>
  <c r="AZ57" i="1" s="1"/>
  <c r="F33" i="2"/>
  <c r="AZ56" i="1" s="1"/>
  <c r="J33" i="2"/>
  <c r="AV56" i="1" s="1"/>
  <c r="AT56" s="1"/>
  <c r="J35" i="3"/>
  <c r="AV57" i="1"/>
  <c r="AT57" s="1"/>
  <c r="J33" i="4"/>
  <c r="AV58" i="1" s="1"/>
  <c r="AT58" s="1"/>
  <c r="BA55"/>
  <c r="AW55" s="1"/>
  <c r="J85" i="2" l="1"/>
  <c r="J60" s="1"/>
  <c r="BK82" i="4"/>
  <c r="J82"/>
  <c r="J30" s="1"/>
  <c r="AG58" i="1" s="1"/>
  <c r="AN58" s="1"/>
  <c r="BK88" i="3"/>
  <c r="J88" s="1"/>
  <c r="J63" s="1"/>
  <c r="AZ55" i="1"/>
  <c r="AZ54" s="1"/>
  <c r="W29" s="1"/>
  <c r="J30" i="2"/>
  <c r="AG56" i="1"/>
  <c r="AN56" s="1"/>
  <c r="BA54"/>
  <c r="AW54" s="1"/>
  <c r="AK30" s="1"/>
  <c r="AY54"/>
  <c r="AY55"/>
  <c r="BB54"/>
  <c r="W31"/>
  <c r="J39" i="2" l="1"/>
  <c r="J39" i="4"/>
  <c r="J59"/>
  <c r="AX54" i="1"/>
  <c r="J32" i="3"/>
  <c r="AG57" i="1" s="1"/>
  <c r="AN57" s="1"/>
  <c r="W30"/>
  <c r="AV55"/>
  <c r="AT55" s="1"/>
  <c r="AV54"/>
  <c r="AK29" s="1"/>
  <c r="J41" i="3" l="1"/>
  <c r="AT54" i="1"/>
  <c r="AG55"/>
  <c r="AN55"/>
  <c r="AG54" l="1"/>
  <c r="AK26" s="1"/>
  <c r="AK35" s="1"/>
  <c r="AN54" l="1"/>
</calcChain>
</file>

<file path=xl/sharedStrings.xml><?xml version="1.0" encoding="utf-8"?>
<sst xmlns="http://schemas.openxmlformats.org/spreadsheetml/2006/main" count="2477" uniqueCount="573">
  <si>
    <t>Export Komplet</t>
  </si>
  <si>
    <t>VZ</t>
  </si>
  <si>
    <t>2.0</t>
  </si>
  <si>
    <t>ZAMOK</t>
  </si>
  <si>
    <t>False</t>
  </si>
  <si>
    <t>{35551567-f636-458c-9c0c-5e989f5cbab0}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</si>
  <si>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</si>
  <si>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</si>
  <si>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</si>
  <si>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</si>
  <si>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</si>
  <si>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</si>
  <si>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</si>
  <si>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</si>
  <si>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GP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</si>
  <si>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</si>
  <si>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</si>
  <si>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Malé Výkleky - Větrolam PEO 5</t>
  </si>
  <si>
    <t>KSO:</t>
  </si>
  <si>
    <t/>
  </si>
  <si>
    <t>CC-CZ:</t>
  </si>
  <si>
    <t>Místo:</t>
  </si>
  <si>
    <t xml:space="preserve"> </t>
  </si>
  <si>
    <t>Datum:</t>
  </si>
  <si>
    <t>2. 2. 2021</t>
  </si>
  <si>
    <t>Zadavatel:</t>
  </si>
  <si>
    <t>IČ:</t>
  </si>
  <si>
    <t>ČR-SPÚ, Pobočka Pardubice</t>
  </si>
  <si>
    <t>DIČ:</t>
  </si>
  <si>
    <t>Uchazeč:</t>
  </si>
  <si>
    <t>Vyplň údaj</t>
  </si>
  <si>
    <t>Projektant:</t>
  </si>
  <si>
    <t>GAP Pardubice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</si>
  <si>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</si>
  <si>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</si>
  <si>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</si>
  <si>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</si>
  <si>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</si>
  <si>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</si>
  <si>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</si>
  <si>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</si>
  <si>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</si>
  <si>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</si>
  <si>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</si>
  <si>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</si>
  <si>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</si>
  <si>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</si>
  <si>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</si>
  <si>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</si>
  <si>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</si>
  <si>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</si>
  <si>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</si>
  <si>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</si>
  <si>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</si>
  <si>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</si>
  <si>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</si>
  <si>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</si>
  <si>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</si>
  <si>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</si>
  <si>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</si>
  <si>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</si>
  <si>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</si>
  <si>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</si>
  <si>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</si>
  <si>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</si>
  <si>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</si>
  <si>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</si>
  <si>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</si>
  <si>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</si>
  <si>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</si>
  <si>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</si>
  <si>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</si>
  <si>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</si>
  <si>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</si>
  <si>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</si>
  <si>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</si>
  <si>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Větrolam PEO 5</t>
  </si>
  <si>
    <t>STA</t>
  </si>
  <si>
    <t>1</t>
  </si>
  <si>
    <t>{da567079-491d-42b7-9dd4-c113bb505d38}</t>
  </si>
  <si>
    <t>823 2</t>
  </si>
  <si>
    <t>2</t>
  </si>
  <si>
    <t>/</t>
  </si>
  <si>
    <t>Soupis</t>
  </si>
  <si>
    <t>###NOINSERT###</t>
  </si>
  <si>
    <t>SO 01.1</t>
  </si>
  <si>
    <t>Následná péče 1. rok</t>
  </si>
  <si>
    <t>{2877d08c-48c7-4eae-8eef-481ec2e01b42}</t>
  </si>
  <si>
    <t>VON</t>
  </si>
  <si>
    <t>Vedlejší a ostatní náklady</t>
  </si>
  <si>
    <t>{4e3021e7-2e03-4155-8827-4148afe0b93a}</t>
  </si>
  <si>
    <t>KRYCÍ LIST SOUPISU PRACÍ</t>
  </si>
  <si>
    <t>Objekt:</t>
  </si>
  <si>
    <t>SO 01 - Větrolam PEO 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</si>
  <si>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</si>
  <si>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</si>
  <si>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</si>
  <si>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</si>
  <si>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</si>
  <si>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</si>
  <si>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</si>
  <si>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</si>
  <si>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</si>
  <si>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</si>
  <si>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</si>
  <si>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</si>
  <si>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</si>
  <si>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</si>
  <si>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</si>
  <si>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</si>
  <si>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</si>
  <si>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</si>
  <si>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</si>
  <si>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</si>
  <si>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</si>
  <si>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</si>
  <si>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</si>
  <si>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</si>
  <si>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</si>
  <si>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</si>
  <si>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</si>
  <si>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</si>
  <si>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plochy do 10000 m2 v rovině a svahu do 1:5</t>
  </si>
  <si>
    <t>m2</t>
  </si>
  <si>
    <t>CS ÚRS 2021 01</t>
  </si>
  <si>
    <t>4</t>
  </si>
  <si>
    <t>-1920370363</t>
  </si>
  <si>
    <t>PP</t>
  </si>
  <si>
    <t>Pokosení trávníku při souvislé ploše přes 1000 do 10000 m2 lučního v rovině nebo svahu do 1:5</t>
  </si>
  <si>
    <t>P</t>
  </si>
  <si>
    <t>Poznámka k položce:_x000D_
6-8 týdnů po výsevu bude provedena 1. odplevelovací seč._x000D_
Biomasa bude použita k mulčování vysázených sazenic.</t>
  </si>
  <si>
    <t>VV</t>
  </si>
  <si>
    <t>"příprava půdy - viz. TZ D.1" 1459,0</t>
  </si>
  <si>
    <t>"stávající travní porost- viz. TZ D.1" 722,0</t>
  </si>
  <si>
    <t>181451121</t>
  </si>
  <si>
    <t>Založení lučního trávníku výsevem plochy přes 1000 m2 v rovině a ve svahu do 1:5</t>
  </si>
  <si>
    <t>-1281017647</t>
  </si>
  <si>
    <t>Založení trávníku na půdě předem připravené plochy přes 1000 m2 výsevem včetně utažení lučního v rovině nebo na svahu do 1:5</t>
  </si>
  <si>
    <t>"viz. TZ D.1" 1459,0</t>
  </si>
  <si>
    <t>3</t>
  </si>
  <si>
    <t>M</t>
  </si>
  <si>
    <t>00599014-R</t>
  </si>
  <si>
    <t>Travní směs květnatá louka</t>
  </si>
  <si>
    <t>kg</t>
  </si>
  <si>
    <t>8</t>
  </si>
  <si>
    <t>1265120531</t>
  </si>
  <si>
    <t>Poznámka k položce:_x000D_
trávy 90%, byliny 10%</t>
  </si>
  <si>
    <t>"50 kg/ha" 1459*0,005*1,03</t>
  </si>
  <si>
    <t>183101114</t>
  </si>
  <si>
    <t>Hloubení jamek bez výměny půdy zeminy tř 1 až 4 objem do 0,125 m3 v rovině a svahu do 1:5</t>
  </si>
  <si>
    <t>kus</t>
  </si>
  <si>
    <t>1314689078</t>
  </si>
  <si>
    <t>Hloubení jamek pro vysazování rostlin v zemině tř.1 až 4 bez výměny půdy v rovině nebo na svahu do 1:5, objemu přes 0,05 do 0,125 m3</t>
  </si>
  <si>
    <t>"solitérní alejové stromy - viz. TZ D.1" 21,0</t>
  </si>
  <si>
    <t>5</t>
  </si>
  <si>
    <t>183111114</t>
  </si>
  <si>
    <t>Hloubení jamek bez výměny půdy zeminy tř 1 až 4 objem do 0,02 m3 v rovině a svahu do 1:5</t>
  </si>
  <si>
    <t>-615767263</t>
  </si>
  <si>
    <t>Hloubení jamek pro vysazování rostlin v zemině tř.1 až 4 bez výměny půdy v rovině nebo na svahu do 1:5, objemu přes 0,01 do 0,02 m3</t>
  </si>
  <si>
    <t>"keře - viz. TZ D.1" 222,0</t>
  </si>
  <si>
    <t>"odrostky - viz. TZ D.1" 42,0</t>
  </si>
  <si>
    <t>6</t>
  </si>
  <si>
    <t>183403112</t>
  </si>
  <si>
    <t>Obdělání půdy oráním na hloubku do 0,2 m v rovině a svahu do 1:5</t>
  </si>
  <si>
    <t>-706684331</t>
  </si>
  <si>
    <t>Obdělání půdy oráním hl. přes 100 do 200 mm v rovině nebo na svahu do 1:5</t>
  </si>
  <si>
    <t>7</t>
  </si>
  <si>
    <t>183403113</t>
  </si>
  <si>
    <t>Obdělání půdy frézováním v rovině a svahu do 1:5</t>
  </si>
  <si>
    <t>425399110</t>
  </si>
  <si>
    <t>Obdělání půdy frézováním v rovině nebo na svahu do 1:5</t>
  </si>
  <si>
    <t>183403151</t>
  </si>
  <si>
    <t>Obdělání půdy smykováním v rovině a svahu do 1:5</t>
  </si>
  <si>
    <t>179682709</t>
  </si>
  <si>
    <t>Obdělání půdy smykováním v rovině nebo na svahu do 1:5</t>
  </si>
  <si>
    <t>9</t>
  </si>
  <si>
    <t>184102110</t>
  </si>
  <si>
    <t>Výsadba dřeviny s balem D do 0,1 m do jamky se zalitím v rovině a svahu do 1:5</t>
  </si>
  <si>
    <t>-545052416</t>
  </si>
  <si>
    <t>Výsadba dřeviny s balem do předem vyhloubené jamky se zalitím v rovině nebo na svahu do 1:5, při průměru balu do 100 mm</t>
  </si>
  <si>
    <t>10</t>
  </si>
  <si>
    <t>02699002-R</t>
  </si>
  <si>
    <t>Dodávka keřů krytokořenných, vícevýhonových v. 60-80 cm</t>
  </si>
  <si>
    <t>ks</t>
  </si>
  <si>
    <t>-1278683295</t>
  </si>
  <si>
    <t>11</t>
  </si>
  <si>
    <t>02699006-R</t>
  </si>
  <si>
    <t>Dodávka zapěstovaných sazenic stromků krytokořenných v. min. 120 cm</t>
  </si>
  <si>
    <t>-628256809</t>
  </si>
  <si>
    <t>12</t>
  </si>
  <si>
    <t>184102112</t>
  </si>
  <si>
    <t>Výsadba dřeviny s balem D do 0,3 m do jamky se zalitím v rovině a svahu do 1:5</t>
  </si>
  <si>
    <t>-1911798227</t>
  </si>
  <si>
    <t>Výsadba dřeviny s balem do předem vyhloubené jamky se zalitím v rovině nebo na svahu do 1:5, při průměru balu přes 200 do 300 mm</t>
  </si>
  <si>
    <t>13</t>
  </si>
  <si>
    <t>02699005-R</t>
  </si>
  <si>
    <t>Dodávka stromků krytokořenných VK, OK 8-10 cm se zapěstovanou korunkou min. v. 1,8 m</t>
  </si>
  <si>
    <t>2129116648</t>
  </si>
  <si>
    <t>14</t>
  </si>
  <si>
    <t>184215133</t>
  </si>
  <si>
    <t>Ukotvení kmene dřevin třemi kůly D do 0,1 m délky do 3 m</t>
  </si>
  <si>
    <t>-815197047</t>
  </si>
  <si>
    <t>Ukotvení dřeviny kůly třemi kůly, délky přes 2 do 3 m</t>
  </si>
  <si>
    <t>60599003-R</t>
  </si>
  <si>
    <t>Kůl vyvazovací akátový D 6 cm, dl. 250 cm odkorněný</t>
  </si>
  <si>
    <t>1140432824</t>
  </si>
  <si>
    <t>Poznámka k položce:_x000D_
lze nahradit dubovým dřevem</t>
  </si>
  <si>
    <t>21*3*1,01</t>
  </si>
  <si>
    <t>16</t>
  </si>
  <si>
    <t>60599004-R</t>
  </si>
  <si>
    <t>Příčka spojovací ke kůlům akátová 50 x 8 cm</t>
  </si>
  <si>
    <t>-1175067691</t>
  </si>
  <si>
    <t>17</t>
  </si>
  <si>
    <t>184801121</t>
  </si>
  <si>
    <t>Ošetřování vysazených dřevin soliterních v rovině a svahu do 1:5</t>
  </si>
  <si>
    <t>-1964270186</t>
  </si>
  <si>
    <t>Ošetření vysazených dřevin solitérních v rovině nebo na svahu do 1:5</t>
  </si>
  <si>
    <t xml:space="preserve">Poznámka k položce:_x000D_
Ceny jsou určeny pouze pro jednorázové ošetření během výsadby._x000D_
</t>
  </si>
  <si>
    <t>222+42+21</t>
  </si>
  <si>
    <t>18</t>
  </si>
  <si>
    <t>184802111</t>
  </si>
  <si>
    <t>Chemické odplevelení před založením kultury nad 20 m2 postřikem na široko v rovině a svahu do 1:5</t>
  </si>
  <si>
    <t>1428636486</t>
  </si>
  <si>
    <t>Chemické odplevelení půdy před založením kultury, trávníku nebo zpevněných ploch o výměře jednotlivě přes 20 m2 v rovině nebo na svahu do 1:5 postřikem na široko</t>
  </si>
  <si>
    <t>19</t>
  </si>
  <si>
    <t>25234001</t>
  </si>
  <si>
    <t>herbicid totální systémový neselektivní</t>
  </si>
  <si>
    <t>litr</t>
  </si>
  <si>
    <t>-2129825147</t>
  </si>
  <si>
    <t>"viz. TZ D.1 - 8 l/ha" 8,0*0,1459</t>
  </si>
  <si>
    <t>20</t>
  </si>
  <si>
    <t>184808211</t>
  </si>
  <si>
    <t>Ochrana sazenic proti škodám zvěří nátěrem nebo postřikem</t>
  </si>
  <si>
    <t>2122373348</t>
  </si>
  <si>
    <t>Ochrana sazenic proti škodám zvěří nátěrem nebo postřikem ochranným prostředkem</t>
  </si>
  <si>
    <t>00599010-R</t>
  </si>
  <si>
    <t>Repelent 5kg/1000 sazenic</t>
  </si>
  <si>
    <t>-453431991</t>
  </si>
  <si>
    <t>5*0,222*1,05</t>
  </si>
  <si>
    <t>22</t>
  </si>
  <si>
    <t>184813121</t>
  </si>
  <si>
    <t>Ochrana dřevin před okusem mechanicky pletivem v rovině a svahu do 1:5</t>
  </si>
  <si>
    <t>-1927328141</t>
  </si>
  <si>
    <t>Ochrana dřevin před okusem zvěří mechanicky v rovině nebo ve svahu do 1:5, pletivem, výšky do 2 m</t>
  </si>
  <si>
    <t>23</t>
  </si>
  <si>
    <t>184851111</t>
  </si>
  <si>
    <t>Hnojení roztokem hnojiva v rovině a svahu do 1:2</t>
  </si>
  <si>
    <t>m3</t>
  </si>
  <si>
    <t>-13273968</t>
  </si>
  <si>
    <t>Hnojení roztokem hnojiva v rovině nebo na svahu do 1:5</t>
  </si>
  <si>
    <t xml:space="preserve">Poznámka k položce:_x000D_
V cenách jsou započteny i náklady na dovoz vody do vzdálenosti 10 km. </t>
  </si>
  <si>
    <t>"viz. TZ D.1" (42+21)*0,020</t>
  </si>
  <si>
    <t>24</t>
  </si>
  <si>
    <t>00599005-R</t>
  </si>
  <si>
    <t>Granulovaný přípravek s obsahem mykorhizních hub (pro javory, ořešáky, třešně)</t>
  </si>
  <si>
    <t>1213083136</t>
  </si>
  <si>
    <t>Poznámka k položce:_x000D_
Přípravek založený na využití skvělých vlastností mykorhizních hub.</t>
  </si>
  <si>
    <t>"viz. TZ D.1 - 37,5 g/ks" 19*0,0375</t>
  </si>
  <si>
    <t>25</t>
  </si>
  <si>
    <t>00599006-R</t>
  </si>
  <si>
    <t>Granulovaný přípravek s obsahem mykorhizních hub (pro duby, lípy, habry, topoly)</t>
  </si>
  <si>
    <t>-1634803559</t>
  </si>
  <si>
    <t xml:space="preserve">Poznámka k položce:_x000D_
Přípravek založený na využití skvělých vlastností mykorhizních hub. </t>
  </si>
  <si>
    <t>"viz. TZ D.1 - 15 g/ks" 44*0,015</t>
  </si>
  <si>
    <t>26</t>
  </si>
  <si>
    <t>184911431</t>
  </si>
  <si>
    <t>Mulčování rostlin kůrou tl. do 0,15 m v rovině a svahu do 1:5</t>
  </si>
  <si>
    <t>1944874457</t>
  </si>
  <si>
    <t>Mulčování vysazených rostlin mulčovací kůrou, tl. přes 100 do 150 mm v rovině nebo na svahu do 1:5</t>
  </si>
  <si>
    <t>Poznámka k položce:_x000D_
K mulčování bude použita biomasa z pokoseného travního porostu.</t>
  </si>
  <si>
    <t>"viz. TZ D.1 - 0,5 m2/ks" (42+222+21)*0,5</t>
  </si>
  <si>
    <t>27</t>
  </si>
  <si>
    <t>184999002-R</t>
  </si>
  <si>
    <t>Rozprostření hydrogelu k sazenici</t>
  </si>
  <si>
    <t>1566715952</t>
  </si>
  <si>
    <t>28</t>
  </si>
  <si>
    <t>00599011-R</t>
  </si>
  <si>
    <t xml:space="preserve">Hydrogel </t>
  </si>
  <si>
    <t>684929150</t>
  </si>
  <si>
    <t>Poznámka k položce:_x000D_
Práškový koncentrát po nabobtnání zadržuje vlhkost v půdě.</t>
  </si>
  <si>
    <t>"solitérní alejové stromy - 180 g/ks" 21*0,180</t>
  </si>
  <si>
    <t>"odrostky - 20 g/ks" 42*0,020</t>
  </si>
  <si>
    <t>29</t>
  </si>
  <si>
    <t>185804311</t>
  </si>
  <si>
    <t>Zalití rostlin vodou plocha do 20 m2</t>
  </si>
  <si>
    <t>1395926579</t>
  </si>
  <si>
    <t>Zalití rostlin vodou plochy záhonů jednotlivě do 20 m2</t>
  </si>
  <si>
    <t>"keře + odrostky - viz. TZ D.1" (222+42)*0,020</t>
  </si>
  <si>
    <t>"solitérní alejové stromy - viz. TZ D.1" 21*0,100</t>
  </si>
  <si>
    <t>30</t>
  </si>
  <si>
    <t>185851121</t>
  </si>
  <si>
    <t>Dovoz vody pro zálivku rostlin za vzdálenost do 1000 m</t>
  </si>
  <si>
    <t>901207398</t>
  </si>
  <si>
    <t>Dovoz vody pro zálivku rostlin na vzdálenost do 1000 m</t>
  </si>
  <si>
    <t>31</t>
  </si>
  <si>
    <t>185851129</t>
  </si>
  <si>
    <t>Příplatek k dovozu vody pro zálivku rostlin do 1000 m ZKD 1000 m</t>
  </si>
  <si>
    <t>-1558841098</t>
  </si>
  <si>
    <t>Dovoz vody pro zálivku rostlin Příplatek k ceně za každých dalších i započatých 1000 m</t>
  </si>
  <si>
    <t>5*7,38</t>
  </si>
  <si>
    <t>32</t>
  </si>
  <si>
    <t>08211321</t>
  </si>
  <si>
    <t>voda pitná pro ostatní odběratele</t>
  </si>
  <si>
    <t>-1550262709</t>
  </si>
  <si>
    <t>Svislé a kompletní konstrukce</t>
  </si>
  <si>
    <t>33</t>
  </si>
  <si>
    <t>348999004-R</t>
  </si>
  <si>
    <t>Lesní oplocenky z Zn pletiva 2,0/1,6/23, v. 1,6 m, kůly D 10 cm dubové</t>
  </si>
  <si>
    <t>m</t>
  </si>
  <si>
    <t>-1439574964</t>
  </si>
  <si>
    <t>Poznámka k položce:_x000D_
Lesnické uzlové pozinkované pletivo 2,0/1,6/23 uprostřed pole přichycené k terénu (např. roxorem), dubové kůly D min. 10 cm ve spodní části opálené dl. 2,2 m (po 3 m), vzpěry v rozích a na každém 3. kůlu, příčník pro dravce na každém 6. kůlu. Kůly budou osazeny do vrtaných jam hl. 0,6 m._x000D_
Lze nahradit akátovým dřevem.</t>
  </si>
  <si>
    <t>"viz. TZ D.1" 542,0</t>
  </si>
  <si>
    <t>34</t>
  </si>
  <si>
    <t>348999005-R</t>
  </si>
  <si>
    <t>Branka z lesnického pletiva 2,0/1,6/23</t>
  </si>
  <si>
    <t>-49163215</t>
  </si>
  <si>
    <t>Poznámka k položce:_x000D_
Lesnické uzlové pozinkované pletivo 2,0/1,6/23, dubové kůly D min. 10 cm  zaražené 2 m od sebe, spojené ráhnem._x000D_
Lze nahradit akátovým dřevem.</t>
  </si>
  <si>
    <t>"viz. TZ D.1" 2,0</t>
  </si>
  <si>
    <t>Ostatní konstrukce a práce, bourání</t>
  </si>
  <si>
    <t>35</t>
  </si>
  <si>
    <t>936990003-R</t>
  </si>
  <si>
    <t xml:space="preserve">Plastový mezník vč. osazení </t>
  </si>
  <si>
    <t>-1503528590</t>
  </si>
  <si>
    <t>"viz. TZ D.1" 15,0</t>
  </si>
  <si>
    <t>998</t>
  </si>
  <si>
    <t>Přesun hmot</t>
  </si>
  <si>
    <t>36</t>
  </si>
  <si>
    <t>998231311</t>
  </si>
  <si>
    <t>Přesun hmot pro sadovnické a krajinářské úpravy vodorovně do 5000 m</t>
  </si>
  <si>
    <t>t</t>
  </si>
  <si>
    <t>102676567</t>
  </si>
  <si>
    <t>Přesun hmot pro sadovnické a krajinářské úpravy - strojně dopravní vzdálenost do 5000 m</t>
  </si>
  <si>
    <t>Soupis:</t>
  </si>
  <si>
    <t>SO 01.1 - Následná péče 1. rok</t>
  </si>
  <si>
    <t>848352197</t>
  </si>
  <si>
    <t xml:space="preserve">Poznámka k položce:_x000D_
Biomasa bude použita k mulčování vysázených sazenic._x000D_
</t>
  </si>
  <si>
    <t>"viz. TZ D.1" 3*2181,0</t>
  </si>
  <si>
    <t>184999001-R</t>
  </si>
  <si>
    <t>Kontrola ochrany proti okusu, zdravotního stavu výsadeb, oprava úvazku v rozahu dle PD</t>
  </si>
  <si>
    <t>-1577349586</t>
  </si>
  <si>
    <t>(42+21+222)*2</t>
  </si>
  <si>
    <t>1279400062</t>
  </si>
  <si>
    <t>"keře - viz. TZ D.1" 2*222</t>
  </si>
  <si>
    <t>-1586538613</t>
  </si>
  <si>
    <t>5,0*0,444*1,05</t>
  </si>
  <si>
    <t>-1917496858</t>
  </si>
  <si>
    <t>"viz. TZ D.1 - 0,5 m2/ks" (42+21+222)*0,5</t>
  </si>
  <si>
    <t>184999003-R</t>
  </si>
  <si>
    <t>Náhradní výsadba listnatých stromů-odrostků</t>
  </si>
  <si>
    <t>-1871679382</t>
  </si>
  <si>
    <t>"předpokládaný úhyn 10%" 4,0</t>
  </si>
  <si>
    <t>184999004-R</t>
  </si>
  <si>
    <t>Náhradní výsadba keřů</t>
  </si>
  <si>
    <t>1954193241</t>
  </si>
  <si>
    <t>"předpokládaný úhyn 10%" 22,0</t>
  </si>
  <si>
    <t>184999006-R</t>
  </si>
  <si>
    <t>Náhradní výsadba vzrostlých stromů</t>
  </si>
  <si>
    <t>-1236462746</t>
  </si>
  <si>
    <t>"předpokládaný úhyn 10%" 2,0</t>
  </si>
  <si>
    <t>-317952714</t>
  </si>
  <si>
    <t>"keře + odrostky - viz. TZ D.1" 3*(222+42)*0,020</t>
  </si>
  <si>
    <t>"solitérní alejové stromy - viz. TZ D.1" 3*21*0,100</t>
  </si>
  <si>
    <t>81991216</t>
  </si>
  <si>
    <t>1097206705</t>
  </si>
  <si>
    <t>5*22,14</t>
  </si>
  <si>
    <t>-972291166</t>
  </si>
  <si>
    <t>89251474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</si>
  <si>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</si>
  <si>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</si>
  <si>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</si>
  <si>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</si>
  <si>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</si>
  <si>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</si>
  <si>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</si>
  <si>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</si>
  <si>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</si>
  <si>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</si>
  <si>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</si>
  <si>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</si>
  <si>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</si>
  <si>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 a nájezdů. Zřízení čistících zón před výjezdem z obvodu staveniště. Zajištění bezpečnosti práce a ochrany životního prostředí.
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</si>
  <si>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</si>
  <si>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</si>
  <si>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</si>
  <si>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</si>
  <si>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</si>
  <si>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Geodetické vytýčení pozemků pro větrolam, vytýčení 
oplocenky dl. 542 m vč. výsadby.</t>
  </si>
  <si>
    <t>091304000</t>
  </si>
  <si>
    <t>Publicita projektu - informační tabule</t>
  </si>
  <si>
    <t>2593415</t>
  </si>
  <si>
    <t>Poznámka k položce:_x000D_
Zhotovení a instalace prezentační cedule
 nejpozději do jednoho měsíce od převzetí staveniště na místě realizace (dočasná) a následná instalace prezentační cedule po dokončení stavby (trvalá).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</si>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</sst>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9" t="s">
        <v>14</v>
      </c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21"/>
      <c r="AQ5" s="21"/>
      <c r="AR5" s="19"/>
      <c r="BE5" s="326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1" t="s">
        <v>17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21"/>
      <c r="AQ6" s="21"/>
      <c r="AR6" s="19"/>
      <c r="BE6" s="32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7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7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7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7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7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7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7"/>
      <c r="BS13" s="16" t="s">
        <v>6</v>
      </c>
    </row>
    <row r="14" spans="1:74" ht="13.2">
      <c r="B14" s="20"/>
      <c r="C14" s="21"/>
      <c r="D14" s="21"/>
      <c r="E14" s="332" t="s">
        <v>30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7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7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7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7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7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7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7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7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7"/>
    </row>
    <row r="23" spans="1:71" s="1" customFormat="1" ht="48" customHeight="1">
      <c r="B23" s="20"/>
      <c r="C23" s="21"/>
      <c r="D23" s="21"/>
      <c r="E23" s="334" t="s">
        <v>36</v>
      </c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  <c r="W23" s="334"/>
      <c r="X23" s="334"/>
      <c r="Y23" s="334"/>
      <c r="Z23" s="334"/>
      <c r="AA23" s="334"/>
      <c r="AB23" s="334"/>
      <c r="AC23" s="334"/>
      <c r="AD23" s="334"/>
      <c r="AE23" s="334"/>
      <c r="AF23" s="334"/>
      <c r="AG23" s="334"/>
      <c r="AH23" s="334"/>
      <c r="AI23" s="334"/>
      <c r="AJ23" s="334"/>
      <c r="AK23" s="334"/>
      <c r="AL23" s="334"/>
      <c r="AM23" s="334"/>
      <c r="AN23" s="334"/>
      <c r="AO23" s="21"/>
      <c r="AP23" s="21"/>
      <c r="AQ23" s="21"/>
      <c r="AR23" s="19"/>
      <c r="BE23" s="327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7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7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5">
        <f>ROUND(AG54,2)</f>
        <v>0</v>
      </c>
      <c r="AL26" s="336"/>
      <c r="AM26" s="336"/>
      <c r="AN26" s="336"/>
      <c r="AO26" s="336"/>
      <c r="AP26" s="35"/>
      <c r="AQ26" s="35"/>
      <c r="AR26" s="38"/>
      <c r="BE26" s="327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7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7" t="s">
        <v>38</v>
      </c>
      <c r="M28" s="337"/>
      <c r="N28" s="337"/>
      <c r="O28" s="337"/>
      <c r="P28" s="337"/>
      <c r="Q28" s="35"/>
      <c r="R28" s="35"/>
      <c r="S28" s="35"/>
      <c r="T28" s="35"/>
      <c r="U28" s="35"/>
      <c r="V28" s="35"/>
      <c r="W28" s="337" t="s">
        <v>39</v>
      </c>
      <c r="X28" s="337"/>
      <c r="Y28" s="337"/>
      <c r="Z28" s="337"/>
      <c r="AA28" s="337"/>
      <c r="AB28" s="337"/>
      <c r="AC28" s="337"/>
      <c r="AD28" s="337"/>
      <c r="AE28" s="337"/>
      <c r="AF28" s="35"/>
      <c r="AG28" s="35"/>
      <c r="AH28" s="35"/>
      <c r="AI28" s="35"/>
      <c r="AJ28" s="35"/>
      <c r="AK28" s="337" t="s">
        <v>40</v>
      </c>
      <c r="AL28" s="337"/>
      <c r="AM28" s="337"/>
      <c r="AN28" s="337"/>
      <c r="AO28" s="337"/>
      <c r="AP28" s="35"/>
      <c r="AQ28" s="35"/>
      <c r="AR28" s="38"/>
      <c r="BE28" s="327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40">
        <v>0.21</v>
      </c>
      <c r="M29" s="339"/>
      <c r="N29" s="339"/>
      <c r="O29" s="339"/>
      <c r="P29" s="339"/>
      <c r="Q29" s="40"/>
      <c r="R29" s="40"/>
      <c r="S29" s="40"/>
      <c r="T29" s="40"/>
      <c r="U29" s="40"/>
      <c r="V29" s="40"/>
      <c r="W29" s="338">
        <f>ROUND(AZ54, 2)</f>
        <v>0</v>
      </c>
      <c r="X29" s="339"/>
      <c r="Y29" s="339"/>
      <c r="Z29" s="339"/>
      <c r="AA29" s="339"/>
      <c r="AB29" s="339"/>
      <c r="AC29" s="339"/>
      <c r="AD29" s="339"/>
      <c r="AE29" s="339"/>
      <c r="AF29" s="40"/>
      <c r="AG29" s="40"/>
      <c r="AH29" s="40"/>
      <c r="AI29" s="40"/>
      <c r="AJ29" s="40"/>
      <c r="AK29" s="338">
        <f>ROUND(AV54, 2)</f>
        <v>0</v>
      </c>
      <c r="AL29" s="339"/>
      <c r="AM29" s="339"/>
      <c r="AN29" s="339"/>
      <c r="AO29" s="339"/>
      <c r="AP29" s="40"/>
      <c r="AQ29" s="40"/>
      <c r="AR29" s="41"/>
      <c r="BE29" s="328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40">
        <v>0.15</v>
      </c>
      <c r="M30" s="339"/>
      <c r="N30" s="339"/>
      <c r="O30" s="339"/>
      <c r="P30" s="339"/>
      <c r="Q30" s="40"/>
      <c r="R30" s="40"/>
      <c r="S30" s="40"/>
      <c r="T30" s="40"/>
      <c r="U30" s="40"/>
      <c r="V30" s="40"/>
      <c r="W30" s="338">
        <f>ROUND(BA54, 2)</f>
        <v>0</v>
      </c>
      <c r="X30" s="339"/>
      <c r="Y30" s="339"/>
      <c r="Z30" s="339"/>
      <c r="AA30" s="339"/>
      <c r="AB30" s="339"/>
      <c r="AC30" s="339"/>
      <c r="AD30" s="339"/>
      <c r="AE30" s="339"/>
      <c r="AF30" s="40"/>
      <c r="AG30" s="40"/>
      <c r="AH30" s="40"/>
      <c r="AI30" s="40"/>
      <c r="AJ30" s="40"/>
      <c r="AK30" s="338">
        <f>ROUND(AW54, 2)</f>
        <v>0</v>
      </c>
      <c r="AL30" s="339"/>
      <c r="AM30" s="339"/>
      <c r="AN30" s="339"/>
      <c r="AO30" s="339"/>
      <c r="AP30" s="40"/>
      <c r="AQ30" s="40"/>
      <c r="AR30" s="41"/>
      <c r="BE30" s="328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40">
        <v>0.21</v>
      </c>
      <c r="M31" s="339"/>
      <c r="N31" s="339"/>
      <c r="O31" s="339"/>
      <c r="P31" s="339"/>
      <c r="Q31" s="40"/>
      <c r="R31" s="40"/>
      <c r="S31" s="40"/>
      <c r="T31" s="40"/>
      <c r="U31" s="40"/>
      <c r="V31" s="40"/>
      <c r="W31" s="338">
        <f>ROUND(BB54, 2)</f>
        <v>0</v>
      </c>
      <c r="X31" s="339"/>
      <c r="Y31" s="339"/>
      <c r="Z31" s="339"/>
      <c r="AA31" s="339"/>
      <c r="AB31" s="339"/>
      <c r="AC31" s="339"/>
      <c r="AD31" s="339"/>
      <c r="AE31" s="339"/>
      <c r="AF31" s="40"/>
      <c r="AG31" s="40"/>
      <c r="AH31" s="40"/>
      <c r="AI31" s="40"/>
      <c r="AJ31" s="40"/>
      <c r="AK31" s="338">
        <v>0</v>
      </c>
      <c r="AL31" s="339"/>
      <c r="AM31" s="339"/>
      <c r="AN31" s="339"/>
      <c r="AO31" s="339"/>
      <c r="AP31" s="40"/>
      <c r="AQ31" s="40"/>
      <c r="AR31" s="41"/>
      <c r="BE31" s="328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40">
        <v>0.15</v>
      </c>
      <c r="M32" s="339"/>
      <c r="N32" s="339"/>
      <c r="O32" s="339"/>
      <c r="P32" s="339"/>
      <c r="Q32" s="40"/>
      <c r="R32" s="40"/>
      <c r="S32" s="40"/>
      <c r="T32" s="40"/>
      <c r="U32" s="40"/>
      <c r="V32" s="40"/>
      <c r="W32" s="338">
        <f>ROUND(BC54, 2)</f>
        <v>0</v>
      </c>
      <c r="X32" s="339"/>
      <c r="Y32" s="339"/>
      <c r="Z32" s="339"/>
      <c r="AA32" s="339"/>
      <c r="AB32" s="339"/>
      <c r="AC32" s="339"/>
      <c r="AD32" s="339"/>
      <c r="AE32" s="339"/>
      <c r="AF32" s="40"/>
      <c r="AG32" s="40"/>
      <c r="AH32" s="40"/>
      <c r="AI32" s="40"/>
      <c r="AJ32" s="40"/>
      <c r="AK32" s="338">
        <v>0</v>
      </c>
      <c r="AL32" s="339"/>
      <c r="AM32" s="339"/>
      <c r="AN32" s="339"/>
      <c r="AO32" s="339"/>
      <c r="AP32" s="40"/>
      <c r="AQ32" s="40"/>
      <c r="AR32" s="41"/>
      <c r="BE32" s="328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40">
        <v>0</v>
      </c>
      <c r="M33" s="339"/>
      <c r="N33" s="339"/>
      <c r="O33" s="339"/>
      <c r="P33" s="339"/>
      <c r="Q33" s="40"/>
      <c r="R33" s="40"/>
      <c r="S33" s="40"/>
      <c r="T33" s="40"/>
      <c r="U33" s="40"/>
      <c r="V33" s="40"/>
      <c r="W33" s="338">
        <f>ROUND(BD54, 2)</f>
        <v>0</v>
      </c>
      <c r="X33" s="339"/>
      <c r="Y33" s="339"/>
      <c r="Z33" s="339"/>
      <c r="AA33" s="339"/>
      <c r="AB33" s="339"/>
      <c r="AC33" s="339"/>
      <c r="AD33" s="339"/>
      <c r="AE33" s="339"/>
      <c r="AF33" s="40"/>
      <c r="AG33" s="40"/>
      <c r="AH33" s="40"/>
      <c r="AI33" s="40"/>
      <c r="AJ33" s="40"/>
      <c r="AK33" s="338">
        <v>0</v>
      </c>
      <c r="AL33" s="339"/>
      <c r="AM33" s="339"/>
      <c r="AN33" s="339"/>
      <c r="AO33" s="339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4" t="s">
        <v>49</v>
      </c>
      <c r="Y35" s="342"/>
      <c r="Z35" s="342"/>
      <c r="AA35" s="342"/>
      <c r="AB35" s="342"/>
      <c r="AC35" s="44"/>
      <c r="AD35" s="44"/>
      <c r="AE35" s="44"/>
      <c r="AF35" s="44"/>
      <c r="AG35" s="44"/>
      <c r="AH35" s="44"/>
      <c r="AI35" s="44"/>
      <c r="AJ35" s="44"/>
      <c r="AK35" s="341">
        <f>SUM(AK26:AK33)</f>
        <v>0</v>
      </c>
      <c r="AL35" s="342"/>
      <c r="AM35" s="342"/>
      <c r="AN35" s="342"/>
      <c r="AO35" s="343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GP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2" t="str">
        <f>K6</f>
        <v>Společná zařízení Malé Výkleky - Větrolam PEO 5</v>
      </c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303"/>
      <c r="Y45" s="303"/>
      <c r="Z45" s="303"/>
      <c r="AA45" s="303"/>
      <c r="AB45" s="303"/>
      <c r="AC45" s="303"/>
      <c r="AD45" s="303"/>
      <c r="AE45" s="303"/>
      <c r="AF45" s="303"/>
      <c r="AG45" s="303"/>
      <c r="AH45" s="303"/>
      <c r="AI45" s="303"/>
      <c r="AJ45" s="303"/>
      <c r="AK45" s="303"/>
      <c r="AL45" s="303"/>
      <c r="AM45" s="303"/>
      <c r="AN45" s="303"/>
      <c r="AO45" s="303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4" t="str">
        <f>IF(AN8= "","",AN8)</f>
        <v>2. 2. 2021</v>
      </c>
      <c r="AN47" s="304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Pardubice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1" t="str">
        <f>IF(E17="","",E17)</f>
        <v>GAP Pardubice s.r.o.</v>
      </c>
      <c r="AN49" s="312"/>
      <c r="AO49" s="312"/>
      <c r="AP49" s="312"/>
      <c r="AQ49" s="35"/>
      <c r="AR49" s="38"/>
      <c r="AS49" s="305" t="s">
        <v>51</v>
      </c>
      <c r="AT49" s="306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1" t="str">
        <f>IF(E20="","",E20)</f>
        <v xml:space="preserve"> </v>
      </c>
      <c r="AN50" s="312"/>
      <c r="AO50" s="312"/>
      <c r="AP50" s="312"/>
      <c r="AQ50" s="35"/>
      <c r="AR50" s="38"/>
      <c r="AS50" s="307"/>
      <c r="AT50" s="308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09"/>
      <c r="AT51" s="310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3" t="s">
        <v>52</v>
      </c>
      <c r="D52" s="314"/>
      <c r="E52" s="314"/>
      <c r="F52" s="314"/>
      <c r="G52" s="314"/>
      <c r="H52" s="65"/>
      <c r="I52" s="316" t="s">
        <v>53</v>
      </c>
      <c r="J52" s="314"/>
      <c r="K52" s="314"/>
      <c r="L52" s="314"/>
      <c r="M52" s="314"/>
      <c r="N52" s="314"/>
      <c r="O52" s="314"/>
      <c r="P52" s="314"/>
      <c r="Q52" s="314"/>
      <c r="R52" s="314"/>
      <c r="S52" s="314"/>
      <c r="T52" s="314"/>
      <c r="U52" s="314"/>
      <c r="V52" s="314"/>
      <c r="W52" s="314"/>
      <c r="X52" s="314"/>
      <c r="Y52" s="314"/>
      <c r="Z52" s="314"/>
      <c r="AA52" s="314"/>
      <c r="AB52" s="314"/>
      <c r="AC52" s="314"/>
      <c r="AD52" s="314"/>
      <c r="AE52" s="314"/>
      <c r="AF52" s="314"/>
      <c r="AG52" s="315" t="s">
        <v>54</v>
      </c>
      <c r="AH52" s="314"/>
      <c r="AI52" s="314"/>
      <c r="AJ52" s="314"/>
      <c r="AK52" s="314"/>
      <c r="AL52" s="314"/>
      <c r="AM52" s="314"/>
      <c r="AN52" s="316" t="s">
        <v>55</v>
      </c>
      <c r="AO52" s="314"/>
      <c r="AP52" s="314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4">
        <f>ROUND(AG55+AG58,2)</f>
        <v>0</v>
      </c>
      <c r="AH54" s="324"/>
      <c r="AI54" s="324"/>
      <c r="AJ54" s="324"/>
      <c r="AK54" s="324"/>
      <c r="AL54" s="324"/>
      <c r="AM54" s="324"/>
      <c r="AN54" s="325">
        <f>SUM(AG54,AT54)</f>
        <v>0</v>
      </c>
      <c r="AO54" s="325"/>
      <c r="AP54" s="325"/>
      <c r="AQ54" s="77" t="s">
        <v>19</v>
      </c>
      <c r="AR54" s="78"/>
      <c r="AS54" s="79">
        <f>ROUND(AS55+AS58,2)</f>
        <v>0</v>
      </c>
      <c r="AT54" s="80">
        <f>ROUND(SUM(AV54:AW54),2)</f>
        <v>0</v>
      </c>
      <c r="AU54" s="81">
        <f>ROUND(AU55+AU58,5)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ROUND(AZ55+AZ58,2)</f>
        <v>0</v>
      </c>
      <c r="BA54" s="80">
        <f>ROUND(BA55+BA58,2)</f>
        <v>0</v>
      </c>
      <c r="BB54" s="80">
        <f>ROUND(BB55+BB58,2)</f>
        <v>0</v>
      </c>
      <c r="BC54" s="80">
        <f>ROUND(BC55+BC58,2)</f>
        <v>0</v>
      </c>
      <c r="BD54" s="82">
        <f>ROUND(BD55+BD58,2)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B55" s="85"/>
      <c r="C55" s="86"/>
      <c r="D55" s="320" t="s">
        <v>75</v>
      </c>
      <c r="E55" s="320"/>
      <c r="F55" s="320"/>
      <c r="G55" s="320"/>
      <c r="H55" s="320"/>
      <c r="I55" s="87"/>
      <c r="J55" s="320" t="s">
        <v>76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17">
        <f>ROUND(SUM(AG56:AG57),2)</f>
        <v>0</v>
      </c>
      <c r="AH55" s="318"/>
      <c r="AI55" s="318"/>
      <c r="AJ55" s="318"/>
      <c r="AK55" s="318"/>
      <c r="AL55" s="318"/>
      <c r="AM55" s="318"/>
      <c r="AN55" s="319">
        <f>SUM(AG55,AT55)</f>
        <v>0</v>
      </c>
      <c r="AO55" s="318"/>
      <c r="AP55" s="318"/>
      <c r="AQ55" s="88" t="s">
        <v>77</v>
      </c>
      <c r="AR55" s="89"/>
      <c r="AS55" s="90">
        <f>ROUND(SUM(AS56:AS57),2)</f>
        <v>0</v>
      </c>
      <c r="AT55" s="91">
        <f>ROUND(SUM(AV55:AW55),2)</f>
        <v>0</v>
      </c>
      <c r="AU55" s="92">
        <f>ROUND(SUM(AU56:AU57),5)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ROUND(SUM(AZ56:AZ57),2)</f>
        <v>0</v>
      </c>
      <c r="BA55" s="91">
        <f>ROUND(SUM(BA56:BA57),2)</f>
        <v>0</v>
      </c>
      <c r="BB55" s="91">
        <f>ROUND(SUM(BB56:BB57),2)</f>
        <v>0</v>
      </c>
      <c r="BC55" s="91">
        <f>ROUND(SUM(BC56:BC57),2)</f>
        <v>0</v>
      </c>
      <c r="BD55" s="93">
        <f>ROUND(SUM(BD56:BD57),2)</f>
        <v>0</v>
      </c>
      <c r="BS55" s="94" t="s">
        <v>70</v>
      </c>
      <c r="BT55" s="94" t="s">
        <v>78</v>
      </c>
      <c r="BV55" s="94" t="s">
        <v>73</v>
      </c>
      <c r="BW55" s="94" t="s">
        <v>79</v>
      </c>
      <c r="BX55" s="94" t="s">
        <v>5</v>
      </c>
      <c r="CL55" s="94" t="s">
        <v>80</v>
      </c>
      <c r="CM55" s="94" t="s">
        <v>81</v>
      </c>
    </row>
    <row r="56" spans="1:91" s="4" customFormat="1" ht="14.4" customHeight="1">
      <c r="A56" s="95" t="s">
        <v>82</v>
      </c>
      <c r="B56" s="50"/>
      <c r="C56" s="96"/>
      <c r="D56" s="96"/>
      <c r="E56" s="323" t="s">
        <v>75</v>
      </c>
      <c r="F56" s="323"/>
      <c r="G56" s="323"/>
      <c r="H56" s="323"/>
      <c r="I56" s="323"/>
      <c r="J56" s="96"/>
      <c r="K56" s="323" t="s">
        <v>76</v>
      </c>
      <c r="L56" s="323"/>
      <c r="M56" s="323"/>
      <c r="N56" s="323"/>
      <c r="O56" s="323"/>
      <c r="P56" s="323"/>
      <c r="Q56" s="323"/>
      <c r="R56" s="323"/>
      <c r="S56" s="323"/>
      <c r="T56" s="323"/>
      <c r="U56" s="323"/>
      <c r="V56" s="323"/>
      <c r="W56" s="323"/>
      <c r="X56" s="323"/>
      <c r="Y56" s="323"/>
      <c r="Z56" s="323"/>
      <c r="AA56" s="323"/>
      <c r="AB56" s="323"/>
      <c r="AC56" s="323"/>
      <c r="AD56" s="323"/>
      <c r="AE56" s="323"/>
      <c r="AF56" s="323"/>
      <c r="AG56" s="321">
        <f>'SO 01 - Větrolam PEO 5'!J30</f>
        <v>0</v>
      </c>
      <c r="AH56" s="322"/>
      <c r="AI56" s="322"/>
      <c r="AJ56" s="322"/>
      <c r="AK56" s="322"/>
      <c r="AL56" s="322"/>
      <c r="AM56" s="322"/>
      <c r="AN56" s="321">
        <f>SUM(AG56,AT56)</f>
        <v>0</v>
      </c>
      <c r="AO56" s="322"/>
      <c r="AP56" s="322"/>
      <c r="AQ56" s="97" t="s">
        <v>83</v>
      </c>
      <c r="AR56" s="52"/>
      <c r="AS56" s="98">
        <v>0</v>
      </c>
      <c r="AT56" s="99">
        <f>ROUND(SUM(AV56:AW56),2)</f>
        <v>0</v>
      </c>
      <c r="AU56" s="100">
        <f>'SO 01 - Větrolam PEO 5'!P84</f>
        <v>0</v>
      </c>
      <c r="AV56" s="99">
        <f>'SO 01 - Větrolam PEO 5'!J33</f>
        <v>0</v>
      </c>
      <c r="AW56" s="99">
        <f>'SO 01 - Větrolam PEO 5'!J34</f>
        <v>0</v>
      </c>
      <c r="AX56" s="99">
        <f>'SO 01 - Větrolam PEO 5'!J35</f>
        <v>0</v>
      </c>
      <c r="AY56" s="99">
        <f>'SO 01 - Větrolam PEO 5'!J36</f>
        <v>0</v>
      </c>
      <c r="AZ56" s="99">
        <f>'SO 01 - Větrolam PEO 5'!F33</f>
        <v>0</v>
      </c>
      <c r="BA56" s="99">
        <f>'SO 01 - Větrolam PEO 5'!F34</f>
        <v>0</v>
      </c>
      <c r="BB56" s="99">
        <f>'SO 01 - Větrolam PEO 5'!F35</f>
        <v>0</v>
      </c>
      <c r="BC56" s="99">
        <f>'SO 01 - Větrolam PEO 5'!F36</f>
        <v>0</v>
      </c>
      <c r="BD56" s="101">
        <f>'SO 01 - Větrolam PEO 5'!F37</f>
        <v>0</v>
      </c>
      <c r="BT56" s="102" t="s">
        <v>81</v>
      </c>
      <c r="BU56" s="102" t="s">
        <v>84</v>
      </c>
      <c r="BV56" s="102" t="s">
        <v>73</v>
      </c>
      <c r="BW56" s="102" t="s">
        <v>79</v>
      </c>
      <c r="BX56" s="102" t="s">
        <v>5</v>
      </c>
      <c r="CL56" s="102" t="s">
        <v>80</v>
      </c>
      <c r="CM56" s="102" t="s">
        <v>81</v>
      </c>
    </row>
    <row r="57" spans="1:91" s="4" customFormat="1" ht="14.4" customHeight="1">
      <c r="A57" s="95" t="s">
        <v>82</v>
      </c>
      <c r="B57" s="50"/>
      <c r="C57" s="96"/>
      <c r="D57" s="96"/>
      <c r="E57" s="323" t="s">
        <v>85</v>
      </c>
      <c r="F57" s="323"/>
      <c r="G57" s="323"/>
      <c r="H57" s="323"/>
      <c r="I57" s="323"/>
      <c r="J57" s="96"/>
      <c r="K57" s="323" t="s">
        <v>86</v>
      </c>
      <c r="L57" s="323"/>
      <c r="M57" s="323"/>
      <c r="N57" s="323"/>
      <c r="O57" s="323"/>
      <c r="P57" s="323"/>
      <c r="Q57" s="323"/>
      <c r="R57" s="323"/>
      <c r="S57" s="323"/>
      <c r="T57" s="323"/>
      <c r="U57" s="323"/>
      <c r="V57" s="323"/>
      <c r="W57" s="323"/>
      <c r="X57" s="323"/>
      <c r="Y57" s="323"/>
      <c r="Z57" s="323"/>
      <c r="AA57" s="323"/>
      <c r="AB57" s="323"/>
      <c r="AC57" s="323"/>
      <c r="AD57" s="323"/>
      <c r="AE57" s="323"/>
      <c r="AF57" s="323"/>
      <c r="AG57" s="321">
        <f>'SO 01.1 - Následná péče 1...'!J32</f>
        <v>0</v>
      </c>
      <c r="AH57" s="322"/>
      <c r="AI57" s="322"/>
      <c r="AJ57" s="322"/>
      <c r="AK57" s="322"/>
      <c r="AL57" s="322"/>
      <c r="AM57" s="322"/>
      <c r="AN57" s="321">
        <f>SUM(AG57,AT57)</f>
        <v>0</v>
      </c>
      <c r="AO57" s="322"/>
      <c r="AP57" s="322"/>
      <c r="AQ57" s="97" t="s">
        <v>83</v>
      </c>
      <c r="AR57" s="52"/>
      <c r="AS57" s="98">
        <v>0</v>
      </c>
      <c r="AT57" s="99">
        <f>ROUND(SUM(AV57:AW57),2)</f>
        <v>0</v>
      </c>
      <c r="AU57" s="100">
        <f>'SO 01.1 - Následná péče 1...'!P88</f>
        <v>0</v>
      </c>
      <c r="AV57" s="99">
        <f>'SO 01.1 - Následná péče 1...'!J35</f>
        <v>0</v>
      </c>
      <c r="AW57" s="99">
        <f>'SO 01.1 - Následná péče 1...'!J36</f>
        <v>0</v>
      </c>
      <c r="AX57" s="99">
        <f>'SO 01.1 - Následná péče 1...'!J37</f>
        <v>0</v>
      </c>
      <c r="AY57" s="99">
        <f>'SO 01.1 - Následná péče 1...'!J38</f>
        <v>0</v>
      </c>
      <c r="AZ57" s="99">
        <f>'SO 01.1 - Následná péče 1...'!F35</f>
        <v>0</v>
      </c>
      <c r="BA57" s="99">
        <f>'SO 01.1 - Následná péče 1...'!F36</f>
        <v>0</v>
      </c>
      <c r="BB57" s="99">
        <f>'SO 01.1 - Následná péče 1...'!F37</f>
        <v>0</v>
      </c>
      <c r="BC57" s="99">
        <f>'SO 01.1 - Následná péče 1...'!F38</f>
        <v>0</v>
      </c>
      <c r="BD57" s="101">
        <f>'SO 01.1 - Následná péče 1...'!F39</f>
        <v>0</v>
      </c>
      <c r="BT57" s="102" t="s">
        <v>81</v>
      </c>
      <c r="BV57" s="102" t="s">
        <v>73</v>
      </c>
      <c r="BW57" s="102" t="s">
        <v>87</v>
      </c>
      <c r="BX57" s="102" t="s">
        <v>79</v>
      </c>
      <c r="CL57" s="102" t="s">
        <v>80</v>
      </c>
    </row>
    <row r="58" spans="1:91" s="7" customFormat="1" ht="14.4" customHeight="1">
      <c r="A58" s="95" t="s">
        <v>82</v>
      </c>
      <c r="B58" s="85"/>
      <c r="C58" s="86"/>
      <c r="D58" s="320" t="s">
        <v>88</v>
      </c>
      <c r="E58" s="320"/>
      <c r="F58" s="320"/>
      <c r="G58" s="320"/>
      <c r="H58" s="320"/>
      <c r="I58" s="87"/>
      <c r="J58" s="320" t="s">
        <v>89</v>
      </c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19">
        <f>'VON - Vedlejší a ostatní ...'!J30</f>
        <v>0</v>
      </c>
      <c r="AH58" s="318"/>
      <c r="AI58" s="318"/>
      <c r="AJ58" s="318"/>
      <c r="AK58" s="318"/>
      <c r="AL58" s="318"/>
      <c r="AM58" s="318"/>
      <c r="AN58" s="319">
        <f>SUM(AG58,AT58)</f>
        <v>0</v>
      </c>
      <c r="AO58" s="318"/>
      <c r="AP58" s="318"/>
      <c r="AQ58" s="88" t="s">
        <v>88</v>
      </c>
      <c r="AR58" s="89"/>
      <c r="AS58" s="103">
        <v>0</v>
      </c>
      <c r="AT58" s="104">
        <f>ROUND(SUM(AV58:AW58),2)</f>
        <v>0</v>
      </c>
      <c r="AU58" s="105">
        <f>'VON - Vedlejší a ostatní ...'!P82</f>
        <v>0</v>
      </c>
      <c r="AV58" s="104">
        <f>'VON - Vedlejší a ostatní ...'!J33</f>
        <v>0</v>
      </c>
      <c r="AW58" s="104">
        <f>'VON - Vedlejší a ostatní ...'!J34</f>
        <v>0</v>
      </c>
      <c r="AX58" s="104">
        <f>'VON - Vedlejší a ostatní ...'!J35</f>
        <v>0</v>
      </c>
      <c r="AY58" s="104">
        <f>'VON - Vedlejší a ostatní ...'!J36</f>
        <v>0</v>
      </c>
      <c r="AZ58" s="104">
        <f>'VON - Vedlejší a ostatní ...'!F33</f>
        <v>0</v>
      </c>
      <c r="BA58" s="104">
        <f>'VON - Vedlejší a ostatní ...'!F34</f>
        <v>0</v>
      </c>
      <c r="BB58" s="104">
        <f>'VON - Vedlejší a ostatní ...'!F35</f>
        <v>0</v>
      </c>
      <c r="BC58" s="104">
        <f>'VON - Vedlejší a ostatní ...'!F36</f>
        <v>0</v>
      </c>
      <c r="BD58" s="106">
        <f>'VON - Vedlejší a ostatní ...'!F37</f>
        <v>0</v>
      </c>
      <c r="BT58" s="94" t="s">
        <v>78</v>
      </c>
      <c r="BV58" s="94" t="s">
        <v>73</v>
      </c>
      <c r="BW58" s="94" t="s">
        <v>90</v>
      </c>
      <c r="BX58" s="94" t="s">
        <v>5</v>
      </c>
      <c r="CL58" s="94" t="s">
        <v>19</v>
      </c>
      <c r="CM58" s="94" t="s">
        <v>81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TgzJdGgUYja4baoXGVEKQmd3DCuEUHRg3mPm478OOe1tHXSQZ3VSUuiI7ZM7CtvAtORVZdz1KMNdaTD1v/mMSA==" saltValue="uFjwX8apgHTdDK4pxXpGjohB1aL7DsRghjYx5cD03Y21ia+JjqNn5JwJveM+ZRODGGH6qscz18oZuRpRSfMLGA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D58:H58"/>
    <mergeCell ref="J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 01 - Větrolam PEO 5'!C2" display="/"/>
    <hyperlink ref="A57" location="'SO 01.1 - Následná péče 1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9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6" t="s">
        <v>79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6" t="str">
        <f>'Rekapitulace stavby'!K6</f>
        <v>Společná zařízení Malé Výkleky - Větrolam PEO 5</v>
      </c>
      <c r="F7" s="347"/>
      <c r="G7" s="347"/>
      <c r="H7" s="347"/>
      <c r="L7" s="19"/>
    </row>
    <row r="8" spans="1:46" s="2" customFormat="1" ht="12" customHeight="1">
      <c r="A8" s="33"/>
      <c r="B8" s="38"/>
      <c r="C8" s="33"/>
      <c r="D8" s="111" t="s">
        <v>92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48" t="s">
        <v>93</v>
      </c>
      <c r="F9" s="349"/>
      <c r="G9" s="349"/>
      <c r="H9" s="349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80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2. 2. 2021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0" t="str">
        <f>'Rekapitulace stavby'!E14</f>
        <v>Vyplň údaj</v>
      </c>
      <c r="F18" s="351"/>
      <c r="G18" s="351"/>
      <c r="H18" s="351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4"/>
      <c r="B27" s="115"/>
      <c r="C27" s="114"/>
      <c r="D27" s="114"/>
      <c r="E27" s="352" t="s">
        <v>19</v>
      </c>
      <c r="F27" s="352"/>
      <c r="G27" s="352"/>
      <c r="H27" s="35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ROUND(J84,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ROUND((SUM(BE84:BE208)),  2)</f>
        <v>0</v>
      </c>
      <c r="G33" s="33"/>
      <c r="H33" s="33"/>
      <c r="I33" s="123">
        <v>0.21</v>
      </c>
      <c r="J33" s="122">
        <f>ROUND(((SUM(BE84:BE208))*I33),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ROUND((SUM(BF84:BF208)),  2)</f>
        <v>0</v>
      </c>
      <c r="G34" s="33"/>
      <c r="H34" s="33"/>
      <c r="I34" s="123">
        <v>0.15</v>
      </c>
      <c r="J34" s="122">
        <f>ROUND(((SUM(BF84:BF208))*I34),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ROUND((SUM(BG84:BG208)),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ROUND((SUM(BH84:BH208)),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ROUND((SUM(BI84:BI208)),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94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3" t="str">
        <f>E7</f>
        <v>Společná zařízení Malé Výkleky - Větrolam PEO 5</v>
      </c>
      <c r="F48" s="354"/>
      <c r="G48" s="354"/>
      <c r="H48" s="354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92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02" t="str">
        <f>E9</f>
        <v>SO 01 - Větrolam PEO 5</v>
      </c>
      <c r="F50" s="355"/>
      <c r="G50" s="355"/>
      <c r="H50" s="355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2. 2. 2021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95</v>
      </c>
      <c r="D57" s="136"/>
      <c r="E57" s="136"/>
      <c r="F57" s="136"/>
      <c r="G57" s="136"/>
      <c r="H57" s="136"/>
      <c r="I57" s="136"/>
      <c r="J57" s="137" t="s">
        <v>96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J84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97</v>
      </c>
    </row>
    <row r="60" spans="1:47" s="9" customFormat="1" ht="24.9" customHeight="1">
      <c r="B60" s="139"/>
      <c r="C60" s="140"/>
      <c r="D60" s="141" t="s">
        <v>98</v>
      </c>
      <c r="E60" s="142"/>
      <c r="F60" s="142"/>
      <c r="G60" s="142"/>
      <c r="H60" s="142"/>
      <c r="I60" s="142"/>
      <c r="J60" s="143">
        <f>J85</f>
        <v>0</v>
      </c>
      <c r="K60" s="140"/>
      <c r="L60" s="144"/>
    </row>
    <row r="61" spans="1:47" s="10" customFormat="1" ht="19.95" customHeight="1">
      <c r="B61" s="145"/>
      <c r="C61" s="96"/>
      <c r="D61" s="146" t="s">
        <v>99</v>
      </c>
      <c r="E61" s="147"/>
      <c r="F61" s="147"/>
      <c r="G61" s="147"/>
      <c r="H61" s="147"/>
      <c r="I61" s="147"/>
      <c r="J61" s="148">
        <f>J86</f>
        <v>0</v>
      </c>
      <c r="K61" s="96"/>
      <c r="L61" s="149"/>
    </row>
    <row r="62" spans="1:47" s="10" customFormat="1" ht="19.95" customHeight="1">
      <c r="B62" s="145"/>
      <c r="C62" s="96"/>
      <c r="D62" s="146" t="s">
        <v>100</v>
      </c>
      <c r="E62" s="147"/>
      <c r="F62" s="147"/>
      <c r="G62" s="147"/>
      <c r="H62" s="147"/>
      <c r="I62" s="147"/>
      <c r="J62" s="148">
        <f>J193</f>
        <v>0</v>
      </c>
      <c r="K62" s="96"/>
      <c r="L62" s="149"/>
    </row>
    <row r="63" spans="1:47" s="10" customFormat="1" ht="19.95" customHeight="1">
      <c r="B63" s="145"/>
      <c r="C63" s="96"/>
      <c r="D63" s="146" t="s">
        <v>101</v>
      </c>
      <c r="E63" s="147"/>
      <c r="F63" s="147"/>
      <c r="G63" s="147"/>
      <c r="H63" s="147"/>
      <c r="I63" s="147"/>
      <c r="J63" s="148">
        <f>J202</f>
        <v>0</v>
      </c>
      <c r="K63" s="96"/>
      <c r="L63" s="149"/>
    </row>
    <row r="64" spans="1:47" s="10" customFormat="1" ht="19.95" customHeight="1">
      <c r="B64" s="145"/>
      <c r="C64" s="96"/>
      <c r="D64" s="146" t="s">
        <v>102</v>
      </c>
      <c r="E64" s="147"/>
      <c r="F64" s="147"/>
      <c r="G64" s="147"/>
      <c r="H64" s="147"/>
      <c r="I64" s="147"/>
      <c r="J64" s="148">
        <f>J206</f>
        <v>0</v>
      </c>
      <c r="K64" s="96"/>
      <c r="L64" s="149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" customHeight="1">
      <c r="A71" s="33"/>
      <c r="B71" s="34"/>
      <c r="C71" s="22" t="s">
        <v>103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53" t="str">
        <f>E7</f>
        <v>Společná zařízení Malé Výkleky - Větrolam PEO 5</v>
      </c>
      <c r="F74" s="354"/>
      <c r="G74" s="354"/>
      <c r="H74" s="354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92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5.6" customHeight="1">
      <c r="A76" s="33"/>
      <c r="B76" s="34"/>
      <c r="C76" s="35"/>
      <c r="D76" s="35"/>
      <c r="E76" s="302" t="str">
        <f>E9</f>
        <v>SO 01 - Větrolam PEO 5</v>
      </c>
      <c r="F76" s="355"/>
      <c r="G76" s="355"/>
      <c r="H76" s="35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21</v>
      </c>
      <c r="D78" s="35"/>
      <c r="E78" s="35"/>
      <c r="F78" s="26" t="str">
        <f>F12</f>
        <v xml:space="preserve"> </v>
      </c>
      <c r="G78" s="35"/>
      <c r="H78" s="35"/>
      <c r="I78" s="28" t="s">
        <v>23</v>
      </c>
      <c r="J78" s="58" t="str">
        <f>IF(J12="","",J12)</f>
        <v>2. 2. 2021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25</v>
      </c>
      <c r="D80" s="35"/>
      <c r="E80" s="35"/>
      <c r="F80" s="26" t="str">
        <f>E15</f>
        <v>ČR-SPÚ, Pobočka Pardubice</v>
      </c>
      <c r="G80" s="35"/>
      <c r="H80" s="35"/>
      <c r="I80" s="28" t="s">
        <v>31</v>
      </c>
      <c r="J80" s="31" t="str">
        <f>E21</f>
        <v>GAP Pardubice s.r.o.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6" customHeight="1">
      <c r="A81" s="33"/>
      <c r="B81" s="34"/>
      <c r="C81" s="28" t="s">
        <v>29</v>
      </c>
      <c r="D81" s="35"/>
      <c r="E81" s="35"/>
      <c r="F81" s="26" t="str">
        <f>IF(E18="","",E18)</f>
        <v>Vyplň údaj</v>
      </c>
      <c r="G81" s="35"/>
      <c r="H81" s="35"/>
      <c r="I81" s="28" t="s">
        <v>34</v>
      </c>
      <c r="J81" s="31" t="str">
        <f>E24</f>
        <v xml:space="preserve"> 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50"/>
      <c r="B83" s="151"/>
      <c r="C83" s="152" t="s">
        <v>104</v>
      </c>
      <c r="D83" s="153" t="s">
        <v>56</v>
      </c>
      <c r="E83" s="153" t="s">
        <v>52</v>
      </c>
      <c r="F83" s="153" t="s">
        <v>53</v>
      </c>
      <c r="G83" s="153" t="s">
        <v>105</v>
      </c>
      <c r="H83" s="153" t="s">
        <v>106</v>
      </c>
      <c r="I83" s="153" t="s">
        <v>107</v>
      </c>
      <c r="J83" s="153" t="s">
        <v>96</v>
      </c>
      <c r="K83" s="154" t="s">
        <v>108</v>
      </c>
      <c r="L83" s="155"/>
      <c r="M83" s="67" t="s">
        <v>19</v>
      </c>
      <c r="N83" s="68" t="s">
        <v>41</v>
      </c>
      <c r="O83" s="68" t="s">
        <v>109</v>
      </c>
      <c r="P83" s="68" t="s">
        <v>110</v>
      </c>
      <c r="Q83" s="68" t="s">
        <v>111</v>
      </c>
      <c r="R83" s="68" t="s">
        <v>112</v>
      </c>
      <c r="S83" s="68" t="s">
        <v>113</v>
      </c>
      <c r="T83" s="69" t="s">
        <v>114</v>
      </c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65" s="2" customFormat="1" ht="22.8" customHeight="1">
      <c r="A84" s="33"/>
      <c r="B84" s="34"/>
      <c r="C84" s="74" t="s">
        <v>115</v>
      </c>
      <c r="D84" s="35"/>
      <c r="E84" s="35"/>
      <c r="F84" s="35"/>
      <c r="G84" s="35"/>
      <c r="H84" s="35"/>
      <c r="I84" s="35"/>
      <c r="J84" s="156">
        <f>BK84</f>
        <v>0</v>
      </c>
      <c r="K84" s="35"/>
      <c r="L84" s="38"/>
      <c r="M84" s="70"/>
      <c r="N84" s="157"/>
      <c r="O84" s="71"/>
      <c r="P84" s="158">
        <f>P85</f>
        <v>0</v>
      </c>
      <c r="Q84" s="71"/>
      <c r="R84" s="158">
        <f>R85</f>
        <v>1.8976350000000002</v>
      </c>
      <c r="S84" s="71"/>
      <c r="T84" s="159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70</v>
      </c>
      <c r="AU84" s="16" t="s">
        <v>97</v>
      </c>
      <c r="BK84" s="160">
        <f>BK85</f>
        <v>0</v>
      </c>
    </row>
    <row r="85" spans="1:65" s="12" customFormat="1" ht="25.95" customHeight="1">
      <c r="B85" s="161"/>
      <c r="C85" s="162"/>
      <c r="D85" s="163" t="s">
        <v>70</v>
      </c>
      <c r="E85" s="164" t="s">
        <v>116</v>
      </c>
      <c r="F85" s="164" t="s">
        <v>117</v>
      </c>
      <c r="G85" s="162"/>
      <c r="H85" s="162"/>
      <c r="I85" s="165"/>
      <c r="J85" s="166">
        <f>BK85</f>
        <v>0</v>
      </c>
      <c r="K85" s="162"/>
      <c r="L85" s="167"/>
      <c r="M85" s="168"/>
      <c r="N85" s="169"/>
      <c r="O85" s="169"/>
      <c r="P85" s="170">
        <f>P86+P193+P202+P206</f>
        <v>0</v>
      </c>
      <c r="Q85" s="169"/>
      <c r="R85" s="170">
        <f>R86+R193+R202+R206</f>
        <v>1.8976350000000002</v>
      </c>
      <c r="S85" s="169"/>
      <c r="T85" s="171">
        <f>T86+T193+T202+T206</f>
        <v>0</v>
      </c>
      <c r="AR85" s="172" t="s">
        <v>78</v>
      </c>
      <c r="AT85" s="173" t="s">
        <v>70</v>
      </c>
      <c r="AU85" s="173" t="s">
        <v>71</v>
      </c>
      <c r="AY85" s="172" t="s">
        <v>118</v>
      </c>
      <c r="BK85" s="174">
        <f>BK86+BK193+BK202+BK206</f>
        <v>0</v>
      </c>
    </row>
    <row r="86" spans="1:65" s="12" customFormat="1" ht="22.8" customHeight="1">
      <c r="B86" s="161"/>
      <c r="C86" s="162"/>
      <c r="D86" s="163" t="s">
        <v>70</v>
      </c>
      <c r="E86" s="175" t="s">
        <v>78</v>
      </c>
      <c r="F86" s="175" t="s">
        <v>119</v>
      </c>
      <c r="G86" s="162"/>
      <c r="H86" s="162"/>
      <c r="I86" s="165"/>
      <c r="J86" s="176">
        <f>BK86</f>
        <v>0</v>
      </c>
      <c r="K86" s="162"/>
      <c r="L86" s="167"/>
      <c r="M86" s="168"/>
      <c r="N86" s="169"/>
      <c r="O86" s="169"/>
      <c r="P86" s="170">
        <f>SUM(P87:P192)</f>
        <v>0</v>
      </c>
      <c r="Q86" s="169"/>
      <c r="R86" s="170">
        <f>SUM(R87:R192)</f>
        <v>1.8976350000000002</v>
      </c>
      <c r="S86" s="169"/>
      <c r="T86" s="171">
        <f>SUM(T87:T192)</f>
        <v>0</v>
      </c>
      <c r="AR86" s="172" t="s">
        <v>78</v>
      </c>
      <c r="AT86" s="173" t="s">
        <v>70</v>
      </c>
      <c r="AU86" s="173" t="s">
        <v>78</v>
      </c>
      <c r="AY86" s="172" t="s">
        <v>118</v>
      </c>
      <c r="BK86" s="174">
        <f>SUM(BK87:BK192)</f>
        <v>0</v>
      </c>
    </row>
    <row r="87" spans="1:65" s="2" customFormat="1" ht="14.4" customHeight="1">
      <c r="A87" s="33"/>
      <c r="B87" s="34"/>
      <c r="C87" s="177" t="s">
        <v>78</v>
      </c>
      <c r="D87" s="177" t="s">
        <v>120</v>
      </c>
      <c r="E87" s="178" t="s">
        <v>121</v>
      </c>
      <c r="F87" s="179" t="s">
        <v>122</v>
      </c>
      <c r="G87" s="180" t="s">
        <v>123</v>
      </c>
      <c r="H87" s="181">
        <v>2181</v>
      </c>
      <c r="I87" s="182"/>
      <c r="J87" s="183">
        <f>ROUND(I87*H87,2)</f>
        <v>0</v>
      </c>
      <c r="K87" s="179" t="s">
        <v>124</v>
      </c>
      <c r="L87" s="38"/>
      <c r="M87" s="184" t="s">
        <v>19</v>
      </c>
      <c r="N87" s="185" t="s">
        <v>42</v>
      </c>
      <c r="O87" s="63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8" t="s">
        <v>125</v>
      </c>
      <c r="AT87" s="188" t="s">
        <v>120</v>
      </c>
      <c r="AU87" s="188" t="s">
        <v>81</v>
      </c>
      <c r="AY87" s="16" t="s">
        <v>118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6" t="s">
        <v>78</v>
      </c>
      <c r="BK87" s="189">
        <f>ROUND(I87*H87,2)</f>
        <v>0</v>
      </c>
      <c r="BL87" s="16" t="s">
        <v>125</v>
      </c>
      <c r="BM87" s="188" t="s">
        <v>126</v>
      </c>
    </row>
    <row r="88" spans="1:65" s="2" customFormat="1" ht="10.199999999999999">
      <c r="A88" s="33"/>
      <c r="B88" s="34"/>
      <c r="C88" s="35"/>
      <c r="D88" s="190" t="s">
        <v>127</v>
      </c>
      <c r="E88" s="35"/>
      <c r="F88" s="191" t="s">
        <v>128</v>
      </c>
      <c r="G88" s="35"/>
      <c r="H88" s="35"/>
      <c r="I88" s="192"/>
      <c r="J88" s="35"/>
      <c r="K88" s="35"/>
      <c r="L88" s="38"/>
      <c r="M88" s="193"/>
      <c r="N88" s="194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127</v>
      </c>
      <c r="AU88" s="16" t="s">
        <v>81</v>
      </c>
    </row>
    <row r="89" spans="1:65" s="2" customFormat="1" ht="28.8">
      <c r="A89" s="33"/>
      <c r="B89" s="34"/>
      <c r="C89" s="35"/>
      <c r="D89" s="190" t="s">
        <v>129</v>
      </c>
      <c r="E89" s="35"/>
      <c r="F89" s="195" t="s">
        <v>130</v>
      </c>
      <c r="G89" s="35"/>
      <c r="H89" s="35"/>
      <c r="I89" s="192"/>
      <c r="J89" s="35"/>
      <c r="K89" s="35"/>
      <c r="L89" s="38"/>
      <c r="M89" s="193"/>
      <c r="N89" s="194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129</v>
      </c>
      <c r="AU89" s="16" t="s">
        <v>81</v>
      </c>
    </row>
    <row r="90" spans="1:65" s="13" customFormat="1" ht="10.199999999999999">
      <c r="B90" s="196"/>
      <c r="C90" s="197"/>
      <c r="D90" s="190" t="s">
        <v>131</v>
      </c>
      <c r="E90" s="198" t="s">
        <v>19</v>
      </c>
      <c r="F90" s="199" t="s">
        <v>132</v>
      </c>
      <c r="G90" s="197"/>
      <c r="H90" s="200">
        <v>1459</v>
      </c>
      <c r="I90" s="201"/>
      <c r="J90" s="197"/>
      <c r="K90" s="197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131</v>
      </c>
      <c r="AU90" s="206" t="s">
        <v>81</v>
      </c>
      <c r="AV90" s="13" t="s">
        <v>81</v>
      </c>
      <c r="AW90" s="13" t="s">
        <v>33</v>
      </c>
      <c r="AX90" s="13" t="s">
        <v>71</v>
      </c>
      <c r="AY90" s="206" t="s">
        <v>118</v>
      </c>
    </row>
    <row r="91" spans="1:65" s="13" customFormat="1" ht="10.199999999999999">
      <c r="B91" s="196"/>
      <c r="C91" s="197"/>
      <c r="D91" s="190" t="s">
        <v>131</v>
      </c>
      <c r="E91" s="198" t="s">
        <v>19</v>
      </c>
      <c r="F91" s="199" t="s">
        <v>133</v>
      </c>
      <c r="G91" s="197"/>
      <c r="H91" s="200">
        <v>722</v>
      </c>
      <c r="I91" s="201"/>
      <c r="J91" s="197"/>
      <c r="K91" s="197"/>
      <c r="L91" s="202"/>
      <c r="M91" s="203"/>
      <c r="N91" s="204"/>
      <c r="O91" s="204"/>
      <c r="P91" s="204"/>
      <c r="Q91" s="204"/>
      <c r="R91" s="204"/>
      <c r="S91" s="204"/>
      <c r="T91" s="205"/>
      <c r="AT91" s="206" t="s">
        <v>131</v>
      </c>
      <c r="AU91" s="206" t="s">
        <v>81</v>
      </c>
      <c r="AV91" s="13" t="s">
        <v>81</v>
      </c>
      <c r="AW91" s="13" t="s">
        <v>33</v>
      </c>
      <c r="AX91" s="13" t="s">
        <v>71</v>
      </c>
      <c r="AY91" s="206" t="s">
        <v>118</v>
      </c>
    </row>
    <row r="92" spans="1:65" s="2" customFormat="1" ht="14.4" customHeight="1">
      <c r="A92" s="33"/>
      <c r="B92" s="34"/>
      <c r="C92" s="177" t="s">
        <v>81</v>
      </c>
      <c r="D92" s="177" t="s">
        <v>120</v>
      </c>
      <c r="E92" s="178" t="s">
        <v>134</v>
      </c>
      <c r="F92" s="179" t="s">
        <v>135</v>
      </c>
      <c r="G92" s="180" t="s">
        <v>123</v>
      </c>
      <c r="H92" s="181">
        <v>1459</v>
      </c>
      <c r="I92" s="182"/>
      <c r="J92" s="183">
        <f>ROUND(I92*H92,2)</f>
        <v>0</v>
      </c>
      <c r="K92" s="179" t="s">
        <v>124</v>
      </c>
      <c r="L92" s="38"/>
      <c r="M92" s="184" t="s">
        <v>19</v>
      </c>
      <c r="N92" s="185" t="s">
        <v>42</v>
      </c>
      <c r="O92" s="63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8" t="s">
        <v>125</v>
      </c>
      <c r="AT92" s="188" t="s">
        <v>120</v>
      </c>
      <c r="AU92" s="188" t="s">
        <v>81</v>
      </c>
      <c r="AY92" s="16" t="s">
        <v>118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6" t="s">
        <v>78</v>
      </c>
      <c r="BK92" s="189">
        <f>ROUND(I92*H92,2)</f>
        <v>0</v>
      </c>
      <c r="BL92" s="16" t="s">
        <v>125</v>
      </c>
      <c r="BM92" s="188" t="s">
        <v>136</v>
      </c>
    </row>
    <row r="93" spans="1:65" s="2" customFormat="1" ht="10.199999999999999">
      <c r="A93" s="33"/>
      <c r="B93" s="34"/>
      <c r="C93" s="35"/>
      <c r="D93" s="190" t="s">
        <v>127</v>
      </c>
      <c r="E93" s="35"/>
      <c r="F93" s="191" t="s">
        <v>137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127</v>
      </c>
      <c r="AU93" s="16" t="s">
        <v>81</v>
      </c>
    </row>
    <row r="94" spans="1:65" s="13" customFormat="1" ht="10.199999999999999">
      <c r="B94" s="196"/>
      <c r="C94" s="197"/>
      <c r="D94" s="190" t="s">
        <v>131</v>
      </c>
      <c r="E94" s="198" t="s">
        <v>19</v>
      </c>
      <c r="F94" s="199" t="s">
        <v>138</v>
      </c>
      <c r="G94" s="197"/>
      <c r="H94" s="200">
        <v>1459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131</v>
      </c>
      <c r="AU94" s="206" t="s">
        <v>81</v>
      </c>
      <c r="AV94" s="13" t="s">
        <v>81</v>
      </c>
      <c r="AW94" s="13" t="s">
        <v>33</v>
      </c>
      <c r="AX94" s="13" t="s">
        <v>78</v>
      </c>
      <c r="AY94" s="206" t="s">
        <v>118</v>
      </c>
    </row>
    <row r="95" spans="1:65" s="2" customFormat="1" ht="14.4" customHeight="1">
      <c r="A95" s="33"/>
      <c r="B95" s="34"/>
      <c r="C95" s="207" t="s">
        <v>139</v>
      </c>
      <c r="D95" s="207" t="s">
        <v>140</v>
      </c>
      <c r="E95" s="208" t="s">
        <v>141</v>
      </c>
      <c r="F95" s="209" t="s">
        <v>142</v>
      </c>
      <c r="G95" s="210" t="s">
        <v>143</v>
      </c>
      <c r="H95" s="211">
        <v>7.5140000000000002</v>
      </c>
      <c r="I95" s="212"/>
      <c r="J95" s="213">
        <f>ROUND(I95*H95,2)</f>
        <v>0</v>
      </c>
      <c r="K95" s="209" t="s">
        <v>19</v>
      </c>
      <c r="L95" s="214"/>
      <c r="M95" s="215" t="s">
        <v>19</v>
      </c>
      <c r="N95" s="216" t="s">
        <v>42</v>
      </c>
      <c r="O95" s="63"/>
      <c r="P95" s="186">
        <f>O95*H95</f>
        <v>0</v>
      </c>
      <c r="Q95" s="186">
        <v>1E-3</v>
      </c>
      <c r="R95" s="186">
        <f>Q95*H95</f>
        <v>7.5140000000000007E-3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144</v>
      </c>
      <c r="AT95" s="188" t="s">
        <v>140</v>
      </c>
      <c r="AU95" s="188" t="s">
        <v>81</v>
      </c>
      <c r="AY95" s="16" t="s">
        <v>118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78</v>
      </c>
      <c r="BK95" s="189">
        <f>ROUND(I95*H95,2)</f>
        <v>0</v>
      </c>
      <c r="BL95" s="16" t="s">
        <v>125</v>
      </c>
      <c r="BM95" s="188" t="s">
        <v>145</v>
      </c>
    </row>
    <row r="96" spans="1:65" s="2" customFormat="1" ht="10.199999999999999">
      <c r="A96" s="33"/>
      <c r="B96" s="34"/>
      <c r="C96" s="35"/>
      <c r="D96" s="190" t="s">
        <v>127</v>
      </c>
      <c r="E96" s="35"/>
      <c r="F96" s="191" t="s">
        <v>142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127</v>
      </c>
      <c r="AU96" s="16" t="s">
        <v>81</v>
      </c>
    </row>
    <row r="97" spans="1:65" s="2" customFormat="1" ht="19.2">
      <c r="A97" s="33"/>
      <c r="B97" s="34"/>
      <c r="C97" s="35"/>
      <c r="D97" s="190" t="s">
        <v>129</v>
      </c>
      <c r="E97" s="35"/>
      <c r="F97" s="195" t="s">
        <v>146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129</v>
      </c>
      <c r="AU97" s="16" t="s">
        <v>81</v>
      </c>
    </row>
    <row r="98" spans="1:65" s="13" customFormat="1" ht="10.199999999999999">
      <c r="B98" s="196"/>
      <c r="C98" s="197"/>
      <c r="D98" s="190" t="s">
        <v>131</v>
      </c>
      <c r="E98" s="198" t="s">
        <v>19</v>
      </c>
      <c r="F98" s="199" t="s">
        <v>147</v>
      </c>
      <c r="G98" s="197"/>
      <c r="H98" s="200">
        <v>7.5140000000000002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131</v>
      </c>
      <c r="AU98" s="206" t="s">
        <v>81</v>
      </c>
      <c r="AV98" s="13" t="s">
        <v>81</v>
      </c>
      <c r="AW98" s="13" t="s">
        <v>33</v>
      </c>
      <c r="AX98" s="13" t="s">
        <v>78</v>
      </c>
      <c r="AY98" s="206" t="s">
        <v>118</v>
      </c>
    </row>
    <row r="99" spans="1:65" s="2" customFormat="1" ht="19.8" customHeight="1">
      <c r="A99" s="33"/>
      <c r="B99" s="34"/>
      <c r="C99" s="177" t="s">
        <v>125</v>
      </c>
      <c r="D99" s="177" t="s">
        <v>120</v>
      </c>
      <c r="E99" s="178" t="s">
        <v>148</v>
      </c>
      <c r="F99" s="179" t="s">
        <v>149</v>
      </c>
      <c r="G99" s="180" t="s">
        <v>150</v>
      </c>
      <c r="H99" s="181">
        <v>21</v>
      </c>
      <c r="I99" s="182"/>
      <c r="J99" s="183">
        <f>ROUND(I99*H99,2)</f>
        <v>0</v>
      </c>
      <c r="K99" s="179" t="s">
        <v>124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125</v>
      </c>
      <c r="AT99" s="188" t="s">
        <v>120</v>
      </c>
      <c r="AU99" s="188" t="s">
        <v>81</v>
      </c>
      <c r="AY99" s="16" t="s">
        <v>118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125</v>
      </c>
      <c r="BM99" s="188" t="s">
        <v>151</v>
      </c>
    </row>
    <row r="100" spans="1:65" s="2" customFormat="1" ht="19.2">
      <c r="A100" s="33"/>
      <c r="B100" s="34"/>
      <c r="C100" s="35"/>
      <c r="D100" s="190" t="s">
        <v>127</v>
      </c>
      <c r="E100" s="35"/>
      <c r="F100" s="191" t="s">
        <v>152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127</v>
      </c>
      <c r="AU100" s="16" t="s">
        <v>81</v>
      </c>
    </row>
    <row r="101" spans="1:65" s="13" customFormat="1" ht="10.199999999999999">
      <c r="B101" s="196"/>
      <c r="C101" s="197"/>
      <c r="D101" s="190" t="s">
        <v>131</v>
      </c>
      <c r="E101" s="198" t="s">
        <v>19</v>
      </c>
      <c r="F101" s="199" t="s">
        <v>153</v>
      </c>
      <c r="G101" s="197"/>
      <c r="H101" s="200">
        <v>21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131</v>
      </c>
      <c r="AU101" s="206" t="s">
        <v>81</v>
      </c>
      <c r="AV101" s="13" t="s">
        <v>81</v>
      </c>
      <c r="AW101" s="13" t="s">
        <v>33</v>
      </c>
      <c r="AX101" s="13" t="s">
        <v>78</v>
      </c>
      <c r="AY101" s="206" t="s">
        <v>118</v>
      </c>
    </row>
    <row r="102" spans="1:65" s="2" customFormat="1" ht="14.4" customHeight="1">
      <c r="A102" s="33"/>
      <c r="B102" s="34"/>
      <c r="C102" s="177" t="s">
        <v>154</v>
      </c>
      <c r="D102" s="177" t="s">
        <v>120</v>
      </c>
      <c r="E102" s="178" t="s">
        <v>155</v>
      </c>
      <c r="F102" s="179" t="s">
        <v>156</v>
      </c>
      <c r="G102" s="180" t="s">
        <v>150</v>
      </c>
      <c r="H102" s="181">
        <v>264</v>
      </c>
      <c r="I102" s="182"/>
      <c r="J102" s="183">
        <f>ROUND(I102*H102,2)</f>
        <v>0</v>
      </c>
      <c r="K102" s="179" t="s">
        <v>124</v>
      </c>
      <c r="L102" s="38"/>
      <c r="M102" s="184" t="s">
        <v>19</v>
      </c>
      <c r="N102" s="185" t="s">
        <v>42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125</v>
      </c>
      <c r="AT102" s="188" t="s">
        <v>120</v>
      </c>
      <c r="AU102" s="188" t="s">
        <v>81</v>
      </c>
      <c r="AY102" s="16" t="s">
        <v>118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78</v>
      </c>
      <c r="BK102" s="189">
        <f>ROUND(I102*H102,2)</f>
        <v>0</v>
      </c>
      <c r="BL102" s="16" t="s">
        <v>125</v>
      </c>
      <c r="BM102" s="188" t="s">
        <v>157</v>
      </c>
    </row>
    <row r="103" spans="1:65" s="2" customFormat="1" ht="19.2">
      <c r="A103" s="33"/>
      <c r="B103" s="34"/>
      <c r="C103" s="35"/>
      <c r="D103" s="190" t="s">
        <v>127</v>
      </c>
      <c r="E103" s="35"/>
      <c r="F103" s="191" t="s">
        <v>158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127</v>
      </c>
      <c r="AU103" s="16" t="s">
        <v>81</v>
      </c>
    </row>
    <row r="104" spans="1:65" s="13" customFormat="1" ht="10.199999999999999">
      <c r="B104" s="196"/>
      <c r="C104" s="197"/>
      <c r="D104" s="190" t="s">
        <v>131</v>
      </c>
      <c r="E104" s="198" t="s">
        <v>19</v>
      </c>
      <c r="F104" s="199" t="s">
        <v>159</v>
      </c>
      <c r="G104" s="197"/>
      <c r="H104" s="200">
        <v>222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131</v>
      </c>
      <c r="AU104" s="206" t="s">
        <v>81</v>
      </c>
      <c r="AV104" s="13" t="s">
        <v>81</v>
      </c>
      <c r="AW104" s="13" t="s">
        <v>33</v>
      </c>
      <c r="AX104" s="13" t="s">
        <v>71</v>
      </c>
      <c r="AY104" s="206" t="s">
        <v>118</v>
      </c>
    </row>
    <row r="105" spans="1:65" s="13" customFormat="1" ht="10.199999999999999">
      <c r="B105" s="196"/>
      <c r="C105" s="197"/>
      <c r="D105" s="190" t="s">
        <v>131</v>
      </c>
      <c r="E105" s="198" t="s">
        <v>19</v>
      </c>
      <c r="F105" s="199" t="s">
        <v>160</v>
      </c>
      <c r="G105" s="197"/>
      <c r="H105" s="200">
        <v>42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131</v>
      </c>
      <c r="AU105" s="206" t="s">
        <v>81</v>
      </c>
      <c r="AV105" s="13" t="s">
        <v>81</v>
      </c>
      <c r="AW105" s="13" t="s">
        <v>33</v>
      </c>
      <c r="AX105" s="13" t="s">
        <v>71</v>
      </c>
      <c r="AY105" s="206" t="s">
        <v>118</v>
      </c>
    </row>
    <row r="106" spans="1:65" s="2" customFormat="1" ht="14.4" customHeight="1">
      <c r="A106" s="33"/>
      <c r="B106" s="34"/>
      <c r="C106" s="177" t="s">
        <v>161</v>
      </c>
      <c r="D106" s="177" t="s">
        <v>120</v>
      </c>
      <c r="E106" s="178" t="s">
        <v>162</v>
      </c>
      <c r="F106" s="179" t="s">
        <v>163</v>
      </c>
      <c r="G106" s="180" t="s">
        <v>123</v>
      </c>
      <c r="H106" s="181">
        <v>1459</v>
      </c>
      <c r="I106" s="182"/>
      <c r="J106" s="183">
        <f>ROUND(I106*H106,2)</f>
        <v>0</v>
      </c>
      <c r="K106" s="179" t="s">
        <v>124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125</v>
      </c>
      <c r="AT106" s="188" t="s">
        <v>120</v>
      </c>
      <c r="AU106" s="188" t="s">
        <v>81</v>
      </c>
      <c r="AY106" s="16" t="s">
        <v>118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78</v>
      </c>
      <c r="BK106" s="189">
        <f>ROUND(I106*H106,2)</f>
        <v>0</v>
      </c>
      <c r="BL106" s="16" t="s">
        <v>125</v>
      </c>
      <c r="BM106" s="188" t="s">
        <v>164</v>
      </c>
    </row>
    <row r="107" spans="1:65" s="2" customFormat="1" ht="10.199999999999999">
      <c r="A107" s="33"/>
      <c r="B107" s="34"/>
      <c r="C107" s="35"/>
      <c r="D107" s="190" t="s">
        <v>127</v>
      </c>
      <c r="E107" s="35"/>
      <c r="F107" s="191" t="s">
        <v>165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127</v>
      </c>
      <c r="AU107" s="16" t="s">
        <v>81</v>
      </c>
    </row>
    <row r="108" spans="1:65" s="13" customFormat="1" ht="10.199999999999999">
      <c r="B108" s="196"/>
      <c r="C108" s="197"/>
      <c r="D108" s="190" t="s">
        <v>131</v>
      </c>
      <c r="E108" s="198" t="s">
        <v>19</v>
      </c>
      <c r="F108" s="199" t="s">
        <v>132</v>
      </c>
      <c r="G108" s="197"/>
      <c r="H108" s="200">
        <v>1459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131</v>
      </c>
      <c r="AU108" s="206" t="s">
        <v>81</v>
      </c>
      <c r="AV108" s="13" t="s">
        <v>81</v>
      </c>
      <c r="AW108" s="13" t="s">
        <v>33</v>
      </c>
      <c r="AX108" s="13" t="s">
        <v>78</v>
      </c>
      <c r="AY108" s="206" t="s">
        <v>118</v>
      </c>
    </row>
    <row r="109" spans="1:65" s="2" customFormat="1" ht="14.4" customHeight="1">
      <c r="A109" s="33"/>
      <c r="B109" s="34"/>
      <c r="C109" s="177" t="s">
        <v>166</v>
      </c>
      <c r="D109" s="177" t="s">
        <v>120</v>
      </c>
      <c r="E109" s="178" t="s">
        <v>167</v>
      </c>
      <c r="F109" s="179" t="s">
        <v>168</v>
      </c>
      <c r="G109" s="180" t="s">
        <v>123</v>
      </c>
      <c r="H109" s="181">
        <v>1459</v>
      </c>
      <c r="I109" s="182"/>
      <c r="J109" s="183">
        <f>ROUND(I109*H109,2)</f>
        <v>0</v>
      </c>
      <c r="K109" s="179" t="s">
        <v>124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0</v>
      </c>
      <c r="R109" s="186">
        <f>Q109*H109</f>
        <v>0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125</v>
      </c>
      <c r="AT109" s="188" t="s">
        <v>120</v>
      </c>
      <c r="AU109" s="188" t="s">
        <v>81</v>
      </c>
      <c r="AY109" s="16" t="s">
        <v>118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78</v>
      </c>
      <c r="BK109" s="189">
        <f>ROUND(I109*H109,2)</f>
        <v>0</v>
      </c>
      <c r="BL109" s="16" t="s">
        <v>125</v>
      </c>
      <c r="BM109" s="188" t="s">
        <v>169</v>
      </c>
    </row>
    <row r="110" spans="1:65" s="2" customFormat="1" ht="10.199999999999999">
      <c r="A110" s="33"/>
      <c r="B110" s="34"/>
      <c r="C110" s="35"/>
      <c r="D110" s="190" t="s">
        <v>127</v>
      </c>
      <c r="E110" s="35"/>
      <c r="F110" s="191" t="s">
        <v>170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127</v>
      </c>
      <c r="AU110" s="16" t="s">
        <v>81</v>
      </c>
    </row>
    <row r="111" spans="1:65" s="13" customFormat="1" ht="10.199999999999999">
      <c r="B111" s="196"/>
      <c r="C111" s="197"/>
      <c r="D111" s="190" t="s">
        <v>131</v>
      </c>
      <c r="E111" s="198" t="s">
        <v>19</v>
      </c>
      <c r="F111" s="199" t="s">
        <v>132</v>
      </c>
      <c r="G111" s="197"/>
      <c r="H111" s="200">
        <v>1459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131</v>
      </c>
      <c r="AU111" s="206" t="s">
        <v>81</v>
      </c>
      <c r="AV111" s="13" t="s">
        <v>81</v>
      </c>
      <c r="AW111" s="13" t="s">
        <v>33</v>
      </c>
      <c r="AX111" s="13" t="s">
        <v>78</v>
      </c>
      <c r="AY111" s="206" t="s">
        <v>118</v>
      </c>
    </row>
    <row r="112" spans="1:65" s="2" customFormat="1" ht="14.4" customHeight="1">
      <c r="A112" s="33"/>
      <c r="B112" s="34"/>
      <c r="C112" s="177" t="s">
        <v>144</v>
      </c>
      <c r="D112" s="177" t="s">
        <v>120</v>
      </c>
      <c r="E112" s="178" t="s">
        <v>171</v>
      </c>
      <c r="F112" s="179" t="s">
        <v>172</v>
      </c>
      <c r="G112" s="180" t="s">
        <v>123</v>
      </c>
      <c r="H112" s="181">
        <v>1459</v>
      </c>
      <c r="I112" s="182"/>
      <c r="J112" s="183">
        <f>ROUND(I112*H112,2)</f>
        <v>0</v>
      </c>
      <c r="K112" s="179" t="s">
        <v>124</v>
      </c>
      <c r="L112" s="38"/>
      <c r="M112" s="184" t="s">
        <v>19</v>
      </c>
      <c r="N112" s="185" t="s">
        <v>42</v>
      </c>
      <c r="O112" s="63"/>
      <c r="P112" s="186">
        <f>O112*H112</f>
        <v>0</v>
      </c>
      <c r="Q112" s="186">
        <v>0</v>
      </c>
      <c r="R112" s="186">
        <f>Q112*H112</f>
        <v>0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125</v>
      </c>
      <c r="AT112" s="188" t="s">
        <v>120</v>
      </c>
      <c r="AU112" s="188" t="s">
        <v>81</v>
      </c>
      <c r="AY112" s="16" t="s">
        <v>118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78</v>
      </c>
      <c r="BK112" s="189">
        <f>ROUND(I112*H112,2)</f>
        <v>0</v>
      </c>
      <c r="BL112" s="16" t="s">
        <v>125</v>
      </c>
      <c r="BM112" s="188" t="s">
        <v>173</v>
      </c>
    </row>
    <row r="113" spans="1:65" s="2" customFormat="1" ht="10.199999999999999">
      <c r="A113" s="33"/>
      <c r="B113" s="34"/>
      <c r="C113" s="35"/>
      <c r="D113" s="190" t="s">
        <v>127</v>
      </c>
      <c r="E113" s="35"/>
      <c r="F113" s="191" t="s">
        <v>174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127</v>
      </c>
      <c r="AU113" s="16" t="s">
        <v>81</v>
      </c>
    </row>
    <row r="114" spans="1:65" s="13" customFormat="1" ht="10.199999999999999">
      <c r="B114" s="196"/>
      <c r="C114" s="197"/>
      <c r="D114" s="190" t="s">
        <v>131</v>
      </c>
      <c r="E114" s="198" t="s">
        <v>19</v>
      </c>
      <c r="F114" s="199" t="s">
        <v>132</v>
      </c>
      <c r="G114" s="197"/>
      <c r="H114" s="200">
        <v>1459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131</v>
      </c>
      <c r="AU114" s="206" t="s">
        <v>81</v>
      </c>
      <c r="AV114" s="13" t="s">
        <v>81</v>
      </c>
      <c r="AW114" s="13" t="s">
        <v>33</v>
      </c>
      <c r="AX114" s="13" t="s">
        <v>78</v>
      </c>
      <c r="AY114" s="206" t="s">
        <v>118</v>
      </c>
    </row>
    <row r="115" spans="1:65" s="2" customFormat="1" ht="14.4" customHeight="1">
      <c r="A115" s="33"/>
      <c r="B115" s="34"/>
      <c r="C115" s="177" t="s">
        <v>175</v>
      </c>
      <c r="D115" s="177" t="s">
        <v>120</v>
      </c>
      <c r="E115" s="178" t="s">
        <v>176</v>
      </c>
      <c r="F115" s="179" t="s">
        <v>177</v>
      </c>
      <c r="G115" s="180" t="s">
        <v>150</v>
      </c>
      <c r="H115" s="181">
        <v>264</v>
      </c>
      <c r="I115" s="182"/>
      <c r="J115" s="183">
        <f>ROUND(I115*H115,2)</f>
        <v>0</v>
      </c>
      <c r="K115" s="179" t="s">
        <v>124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125</v>
      </c>
      <c r="AT115" s="188" t="s">
        <v>120</v>
      </c>
      <c r="AU115" s="188" t="s">
        <v>81</v>
      </c>
      <c r="AY115" s="16" t="s">
        <v>118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78</v>
      </c>
      <c r="BK115" s="189">
        <f>ROUND(I115*H115,2)</f>
        <v>0</v>
      </c>
      <c r="BL115" s="16" t="s">
        <v>125</v>
      </c>
      <c r="BM115" s="188" t="s">
        <v>178</v>
      </c>
    </row>
    <row r="116" spans="1:65" s="2" customFormat="1" ht="10.199999999999999">
      <c r="A116" s="33"/>
      <c r="B116" s="34"/>
      <c r="C116" s="35"/>
      <c r="D116" s="190" t="s">
        <v>127</v>
      </c>
      <c r="E116" s="35"/>
      <c r="F116" s="191" t="s">
        <v>179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127</v>
      </c>
      <c r="AU116" s="16" t="s">
        <v>81</v>
      </c>
    </row>
    <row r="117" spans="1:65" s="13" customFormat="1" ht="10.199999999999999">
      <c r="B117" s="196"/>
      <c r="C117" s="197"/>
      <c r="D117" s="190" t="s">
        <v>131</v>
      </c>
      <c r="E117" s="198" t="s">
        <v>19</v>
      </c>
      <c r="F117" s="199" t="s">
        <v>159</v>
      </c>
      <c r="G117" s="197"/>
      <c r="H117" s="200">
        <v>222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131</v>
      </c>
      <c r="AU117" s="206" t="s">
        <v>81</v>
      </c>
      <c r="AV117" s="13" t="s">
        <v>81</v>
      </c>
      <c r="AW117" s="13" t="s">
        <v>33</v>
      </c>
      <c r="AX117" s="13" t="s">
        <v>71</v>
      </c>
      <c r="AY117" s="206" t="s">
        <v>118</v>
      </c>
    </row>
    <row r="118" spans="1:65" s="13" customFormat="1" ht="10.199999999999999">
      <c r="B118" s="196"/>
      <c r="C118" s="197"/>
      <c r="D118" s="190" t="s">
        <v>131</v>
      </c>
      <c r="E118" s="198" t="s">
        <v>19</v>
      </c>
      <c r="F118" s="199" t="s">
        <v>160</v>
      </c>
      <c r="G118" s="197"/>
      <c r="H118" s="200">
        <v>42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131</v>
      </c>
      <c r="AU118" s="206" t="s">
        <v>81</v>
      </c>
      <c r="AV118" s="13" t="s">
        <v>81</v>
      </c>
      <c r="AW118" s="13" t="s">
        <v>33</v>
      </c>
      <c r="AX118" s="13" t="s">
        <v>71</v>
      </c>
      <c r="AY118" s="206" t="s">
        <v>118</v>
      </c>
    </row>
    <row r="119" spans="1:65" s="2" customFormat="1" ht="14.4" customHeight="1">
      <c r="A119" s="33"/>
      <c r="B119" s="34"/>
      <c r="C119" s="207" t="s">
        <v>180</v>
      </c>
      <c r="D119" s="207" t="s">
        <v>140</v>
      </c>
      <c r="E119" s="208" t="s">
        <v>181</v>
      </c>
      <c r="F119" s="209" t="s">
        <v>182</v>
      </c>
      <c r="G119" s="210" t="s">
        <v>183</v>
      </c>
      <c r="H119" s="211">
        <v>222</v>
      </c>
      <c r="I119" s="212"/>
      <c r="J119" s="213">
        <f>ROUND(I119*H119,2)</f>
        <v>0</v>
      </c>
      <c r="K119" s="209" t="s">
        <v>19</v>
      </c>
      <c r="L119" s="214"/>
      <c r="M119" s="215" t="s">
        <v>19</v>
      </c>
      <c r="N119" s="216" t="s">
        <v>42</v>
      </c>
      <c r="O119" s="63"/>
      <c r="P119" s="186">
        <f>O119*H119</f>
        <v>0</v>
      </c>
      <c r="Q119" s="186">
        <v>3.0000000000000001E-3</v>
      </c>
      <c r="R119" s="186">
        <f>Q119*H119</f>
        <v>0.66600000000000004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144</v>
      </c>
      <c r="AT119" s="188" t="s">
        <v>140</v>
      </c>
      <c r="AU119" s="188" t="s">
        <v>81</v>
      </c>
      <c r="AY119" s="16" t="s">
        <v>118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78</v>
      </c>
      <c r="BK119" s="189">
        <f>ROUND(I119*H119,2)</f>
        <v>0</v>
      </c>
      <c r="BL119" s="16" t="s">
        <v>125</v>
      </c>
      <c r="BM119" s="188" t="s">
        <v>184</v>
      </c>
    </row>
    <row r="120" spans="1:65" s="2" customFormat="1" ht="10.199999999999999">
      <c r="A120" s="33"/>
      <c r="B120" s="34"/>
      <c r="C120" s="35"/>
      <c r="D120" s="190" t="s">
        <v>127</v>
      </c>
      <c r="E120" s="35"/>
      <c r="F120" s="191" t="s">
        <v>182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127</v>
      </c>
      <c r="AU120" s="16" t="s">
        <v>81</v>
      </c>
    </row>
    <row r="121" spans="1:65" s="2" customFormat="1" ht="14.4" customHeight="1">
      <c r="A121" s="33"/>
      <c r="B121" s="34"/>
      <c r="C121" s="207" t="s">
        <v>185</v>
      </c>
      <c r="D121" s="207" t="s">
        <v>140</v>
      </c>
      <c r="E121" s="208" t="s">
        <v>186</v>
      </c>
      <c r="F121" s="209" t="s">
        <v>187</v>
      </c>
      <c r="G121" s="210" t="s">
        <v>150</v>
      </c>
      <c r="H121" s="211">
        <v>42</v>
      </c>
      <c r="I121" s="212"/>
      <c r="J121" s="213">
        <f>ROUND(I121*H121,2)</f>
        <v>0</v>
      </c>
      <c r="K121" s="209" t="s">
        <v>19</v>
      </c>
      <c r="L121" s="214"/>
      <c r="M121" s="215" t="s">
        <v>19</v>
      </c>
      <c r="N121" s="216" t="s">
        <v>42</v>
      </c>
      <c r="O121" s="63"/>
      <c r="P121" s="186">
        <f>O121*H121</f>
        <v>0</v>
      </c>
      <c r="Q121" s="186">
        <v>0.01</v>
      </c>
      <c r="R121" s="186">
        <f>Q121*H121</f>
        <v>0.42</v>
      </c>
      <c r="S121" s="186">
        <v>0</v>
      </c>
      <c r="T121" s="18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8" t="s">
        <v>144</v>
      </c>
      <c r="AT121" s="188" t="s">
        <v>140</v>
      </c>
      <c r="AU121" s="188" t="s">
        <v>81</v>
      </c>
      <c r="AY121" s="16" t="s">
        <v>118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6" t="s">
        <v>78</v>
      </c>
      <c r="BK121" s="189">
        <f>ROUND(I121*H121,2)</f>
        <v>0</v>
      </c>
      <c r="BL121" s="16" t="s">
        <v>125</v>
      </c>
      <c r="BM121" s="188" t="s">
        <v>188</v>
      </c>
    </row>
    <row r="122" spans="1:65" s="2" customFormat="1" ht="10.199999999999999">
      <c r="A122" s="33"/>
      <c r="B122" s="34"/>
      <c r="C122" s="35"/>
      <c r="D122" s="190" t="s">
        <v>127</v>
      </c>
      <c r="E122" s="35"/>
      <c r="F122" s="191" t="s">
        <v>187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127</v>
      </c>
      <c r="AU122" s="16" t="s">
        <v>81</v>
      </c>
    </row>
    <row r="123" spans="1:65" s="2" customFormat="1" ht="14.4" customHeight="1">
      <c r="A123" s="33"/>
      <c r="B123" s="34"/>
      <c r="C123" s="177" t="s">
        <v>189</v>
      </c>
      <c r="D123" s="177" t="s">
        <v>120</v>
      </c>
      <c r="E123" s="178" t="s">
        <v>190</v>
      </c>
      <c r="F123" s="179" t="s">
        <v>191</v>
      </c>
      <c r="G123" s="180" t="s">
        <v>150</v>
      </c>
      <c r="H123" s="181">
        <v>21</v>
      </c>
      <c r="I123" s="182"/>
      <c r="J123" s="183">
        <f>ROUND(I123*H123,2)</f>
        <v>0</v>
      </c>
      <c r="K123" s="179" t="s">
        <v>124</v>
      </c>
      <c r="L123" s="38"/>
      <c r="M123" s="184" t="s">
        <v>19</v>
      </c>
      <c r="N123" s="185" t="s">
        <v>42</v>
      </c>
      <c r="O123" s="63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125</v>
      </c>
      <c r="AT123" s="188" t="s">
        <v>120</v>
      </c>
      <c r="AU123" s="188" t="s">
        <v>81</v>
      </c>
      <c r="AY123" s="16" t="s">
        <v>118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78</v>
      </c>
      <c r="BK123" s="189">
        <f>ROUND(I123*H123,2)</f>
        <v>0</v>
      </c>
      <c r="BL123" s="16" t="s">
        <v>125</v>
      </c>
      <c r="BM123" s="188" t="s">
        <v>192</v>
      </c>
    </row>
    <row r="124" spans="1:65" s="2" customFormat="1" ht="19.2">
      <c r="A124" s="33"/>
      <c r="B124" s="34"/>
      <c r="C124" s="35"/>
      <c r="D124" s="190" t="s">
        <v>127</v>
      </c>
      <c r="E124" s="35"/>
      <c r="F124" s="191" t="s">
        <v>193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127</v>
      </c>
      <c r="AU124" s="16" t="s">
        <v>81</v>
      </c>
    </row>
    <row r="125" spans="1:65" s="13" customFormat="1" ht="10.199999999999999">
      <c r="B125" s="196"/>
      <c r="C125" s="197"/>
      <c r="D125" s="190" t="s">
        <v>131</v>
      </c>
      <c r="E125" s="198" t="s">
        <v>19</v>
      </c>
      <c r="F125" s="199" t="s">
        <v>153</v>
      </c>
      <c r="G125" s="197"/>
      <c r="H125" s="200">
        <v>21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131</v>
      </c>
      <c r="AU125" s="206" t="s">
        <v>81</v>
      </c>
      <c r="AV125" s="13" t="s">
        <v>81</v>
      </c>
      <c r="AW125" s="13" t="s">
        <v>33</v>
      </c>
      <c r="AX125" s="13" t="s">
        <v>78</v>
      </c>
      <c r="AY125" s="206" t="s">
        <v>118</v>
      </c>
    </row>
    <row r="126" spans="1:65" s="2" customFormat="1" ht="14.4" customHeight="1">
      <c r="A126" s="33"/>
      <c r="B126" s="34"/>
      <c r="C126" s="207" t="s">
        <v>194</v>
      </c>
      <c r="D126" s="207" t="s">
        <v>140</v>
      </c>
      <c r="E126" s="208" t="s">
        <v>195</v>
      </c>
      <c r="F126" s="209" t="s">
        <v>196</v>
      </c>
      <c r="G126" s="210" t="s">
        <v>150</v>
      </c>
      <c r="H126" s="211">
        <v>21</v>
      </c>
      <c r="I126" s="212"/>
      <c r="J126" s="213">
        <f>ROUND(I126*H126,2)</f>
        <v>0</v>
      </c>
      <c r="K126" s="209" t="s">
        <v>19</v>
      </c>
      <c r="L126" s="214"/>
      <c r="M126" s="215" t="s">
        <v>19</v>
      </c>
      <c r="N126" s="216" t="s">
        <v>42</v>
      </c>
      <c r="O126" s="63"/>
      <c r="P126" s="186">
        <f>O126*H126</f>
        <v>0</v>
      </c>
      <c r="Q126" s="186">
        <v>0.01</v>
      </c>
      <c r="R126" s="186">
        <f>Q126*H126</f>
        <v>0.21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144</v>
      </c>
      <c r="AT126" s="188" t="s">
        <v>140</v>
      </c>
      <c r="AU126" s="188" t="s">
        <v>81</v>
      </c>
      <c r="AY126" s="16" t="s">
        <v>118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78</v>
      </c>
      <c r="BK126" s="189">
        <f>ROUND(I126*H126,2)</f>
        <v>0</v>
      </c>
      <c r="BL126" s="16" t="s">
        <v>125</v>
      </c>
      <c r="BM126" s="188" t="s">
        <v>197</v>
      </c>
    </row>
    <row r="127" spans="1:65" s="2" customFormat="1" ht="10.199999999999999">
      <c r="A127" s="33"/>
      <c r="B127" s="34"/>
      <c r="C127" s="35"/>
      <c r="D127" s="190" t="s">
        <v>127</v>
      </c>
      <c r="E127" s="35"/>
      <c r="F127" s="191" t="s">
        <v>196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127</v>
      </c>
      <c r="AU127" s="16" t="s">
        <v>81</v>
      </c>
    </row>
    <row r="128" spans="1:65" s="2" customFormat="1" ht="14.4" customHeight="1">
      <c r="A128" s="33"/>
      <c r="B128" s="34"/>
      <c r="C128" s="177" t="s">
        <v>198</v>
      </c>
      <c r="D128" s="177" t="s">
        <v>120</v>
      </c>
      <c r="E128" s="178" t="s">
        <v>199</v>
      </c>
      <c r="F128" s="179" t="s">
        <v>200</v>
      </c>
      <c r="G128" s="180" t="s">
        <v>150</v>
      </c>
      <c r="H128" s="181">
        <v>21</v>
      </c>
      <c r="I128" s="182"/>
      <c r="J128" s="183">
        <f>ROUND(I128*H128,2)</f>
        <v>0</v>
      </c>
      <c r="K128" s="179" t="s">
        <v>124</v>
      </c>
      <c r="L128" s="38"/>
      <c r="M128" s="184" t="s">
        <v>19</v>
      </c>
      <c r="N128" s="185" t="s">
        <v>42</v>
      </c>
      <c r="O128" s="63"/>
      <c r="P128" s="186">
        <f>O128*H128</f>
        <v>0</v>
      </c>
      <c r="Q128" s="186">
        <v>6.0000000000000002E-5</v>
      </c>
      <c r="R128" s="186">
        <f>Q128*H128</f>
        <v>1.2600000000000001E-3</v>
      </c>
      <c r="S128" s="186">
        <v>0</v>
      </c>
      <c r="T128" s="18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8" t="s">
        <v>125</v>
      </c>
      <c r="AT128" s="188" t="s">
        <v>120</v>
      </c>
      <c r="AU128" s="188" t="s">
        <v>81</v>
      </c>
      <c r="AY128" s="16" t="s">
        <v>118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6" t="s">
        <v>78</v>
      </c>
      <c r="BK128" s="189">
        <f>ROUND(I128*H128,2)</f>
        <v>0</v>
      </c>
      <c r="BL128" s="16" t="s">
        <v>125</v>
      </c>
      <c r="BM128" s="188" t="s">
        <v>201</v>
      </c>
    </row>
    <row r="129" spans="1:65" s="2" customFormat="1" ht="10.199999999999999">
      <c r="A129" s="33"/>
      <c r="B129" s="34"/>
      <c r="C129" s="35"/>
      <c r="D129" s="190" t="s">
        <v>127</v>
      </c>
      <c r="E129" s="35"/>
      <c r="F129" s="191" t="s">
        <v>202</v>
      </c>
      <c r="G129" s="35"/>
      <c r="H129" s="35"/>
      <c r="I129" s="192"/>
      <c r="J129" s="35"/>
      <c r="K129" s="35"/>
      <c r="L129" s="38"/>
      <c r="M129" s="193"/>
      <c r="N129" s="194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127</v>
      </c>
      <c r="AU129" s="16" t="s">
        <v>81</v>
      </c>
    </row>
    <row r="130" spans="1:65" s="13" customFormat="1" ht="10.199999999999999">
      <c r="B130" s="196"/>
      <c r="C130" s="197"/>
      <c r="D130" s="190" t="s">
        <v>131</v>
      </c>
      <c r="E130" s="198" t="s">
        <v>19</v>
      </c>
      <c r="F130" s="199" t="s">
        <v>153</v>
      </c>
      <c r="G130" s="197"/>
      <c r="H130" s="200">
        <v>21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131</v>
      </c>
      <c r="AU130" s="206" t="s">
        <v>81</v>
      </c>
      <c r="AV130" s="13" t="s">
        <v>81</v>
      </c>
      <c r="AW130" s="13" t="s">
        <v>33</v>
      </c>
      <c r="AX130" s="13" t="s">
        <v>78</v>
      </c>
      <c r="AY130" s="206" t="s">
        <v>118</v>
      </c>
    </row>
    <row r="131" spans="1:65" s="2" customFormat="1" ht="14.4" customHeight="1">
      <c r="A131" s="33"/>
      <c r="B131" s="34"/>
      <c r="C131" s="207" t="s">
        <v>8</v>
      </c>
      <c r="D131" s="207" t="s">
        <v>140</v>
      </c>
      <c r="E131" s="208" t="s">
        <v>203</v>
      </c>
      <c r="F131" s="209" t="s">
        <v>204</v>
      </c>
      <c r="G131" s="210" t="s">
        <v>150</v>
      </c>
      <c r="H131" s="211">
        <v>63.63</v>
      </c>
      <c r="I131" s="212"/>
      <c r="J131" s="213">
        <f>ROUND(I131*H131,2)</f>
        <v>0</v>
      </c>
      <c r="K131" s="209" t="s">
        <v>19</v>
      </c>
      <c r="L131" s="214"/>
      <c r="M131" s="215" t="s">
        <v>19</v>
      </c>
      <c r="N131" s="216" t="s">
        <v>42</v>
      </c>
      <c r="O131" s="63"/>
      <c r="P131" s="186">
        <f>O131*H131</f>
        <v>0</v>
      </c>
      <c r="Q131" s="186">
        <v>6.0000000000000001E-3</v>
      </c>
      <c r="R131" s="186">
        <f>Q131*H131</f>
        <v>0.38178000000000001</v>
      </c>
      <c r="S131" s="186">
        <v>0</v>
      </c>
      <c r="T131" s="18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8" t="s">
        <v>144</v>
      </c>
      <c r="AT131" s="188" t="s">
        <v>140</v>
      </c>
      <c r="AU131" s="188" t="s">
        <v>81</v>
      </c>
      <c r="AY131" s="16" t="s">
        <v>118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6" t="s">
        <v>78</v>
      </c>
      <c r="BK131" s="189">
        <f>ROUND(I131*H131,2)</f>
        <v>0</v>
      </c>
      <c r="BL131" s="16" t="s">
        <v>125</v>
      </c>
      <c r="BM131" s="188" t="s">
        <v>205</v>
      </c>
    </row>
    <row r="132" spans="1:65" s="2" customFormat="1" ht="10.199999999999999">
      <c r="A132" s="33"/>
      <c r="B132" s="34"/>
      <c r="C132" s="35"/>
      <c r="D132" s="190" t="s">
        <v>127</v>
      </c>
      <c r="E132" s="35"/>
      <c r="F132" s="191" t="s">
        <v>204</v>
      </c>
      <c r="G132" s="35"/>
      <c r="H132" s="35"/>
      <c r="I132" s="192"/>
      <c r="J132" s="35"/>
      <c r="K132" s="35"/>
      <c r="L132" s="38"/>
      <c r="M132" s="193"/>
      <c r="N132" s="194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127</v>
      </c>
      <c r="AU132" s="16" t="s">
        <v>81</v>
      </c>
    </row>
    <row r="133" spans="1:65" s="2" customFormat="1" ht="19.2">
      <c r="A133" s="33"/>
      <c r="B133" s="34"/>
      <c r="C133" s="35"/>
      <c r="D133" s="190" t="s">
        <v>129</v>
      </c>
      <c r="E133" s="35"/>
      <c r="F133" s="195" t="s">
        <v>206</v>
      </c>
      <c r="G133" s="35"/>
      <c r="H133" s="35"/>
      <c r="I133" s="192"/>
      <c r="J133" s="35"/>
      <c r="K133" s="35"/>
      <c r="L133" s="38"/>
      <c r="M133" s="193"/>
      <c r="N133" s="194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129</v>
      </c>
      <c r="AU133" s="16" t="s">
        <v>81</v>
      </c>
    </row>
    <row r="134" spans="1:65" s="13" customFormat="1" ht="10.199999999999999">
      <c r="B134" s="196"/>
      <c r="C134" s="197"/>
      <c r="D134" s="190" t="s">
        <v>131</v>
      </c>
      <c r="E134" s="198" t="s">
        <v>19</v>
      </c>
      <c r="F134" s="199" t="s">
        <v>207</v>
      </c>
      <c r="G134" s="197"/>
      <c r="H134" s="200">
        <v>63.63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131</v>
      </c>
      <c r="AU134" s="206" t="s">
        <v>81</v>
      </c>
      <c r="AV134" s="13" t="s">
        <v>81</v>
      </c>
      <c r="AW134" s="13" t="s">
        <v>33</v>
      </c>
      <c r="AX134" s="13" t="s">
        <v>78</v>
      </c>
      <c r="AY134" s="206" t="s">
        <v>118</v>
      </c>
    </row>
    <row r="135" spans="1:65" s="2" customFormat="1" ht="14.4" customHeight="1">
      <c r="A135" s="33"/>
      <c r="B135" s="34"/>
      <c r="C135" s="207" t="s">
        <v>208</v>
      </c>
      <c r="D135" s="207" t="s">
        <v>140</v>
      </c>
      <c r="E135" s="208" t="s">
        <v>209</v>
      </c>
      <c r="F135" s="209" t="s">
        <v>210</v>
      </c>
      <c r="G135" s="210" t="s">
        <v>150</v>
      </c>
      <c r="H135" s="211">
        <v>63.63</v>
      </c>
      <c r="I135" s="212"/>
      <c r="J135" s="213">
        <f>ROUND(I135*H135,2)</f>
        <v>0</v>
      </c>
      <c r="K135" s="209" t="s">
        <v>19</v>
      </c>
      <c r="L135" s="214"/>
      <c r="M135" s="215" t="s">
        <v>19</v>
      </c>
      <c r="N135" s="216" t="s">
        <v>42</v>
      </c>
      <c r="O135" s="63"/>
      <c r="P135" s="186">
        <f>O135*H135</f>
        <v>0</v>
      </c>
      <c r="Q135" s="186">
        <v>2.5000000000000001E-3</v>
      </c>
      <c r="R135" s="186">
        <f>Q135*H135</f>
        <v>0.15907500000000002</v>
      </c>
      <c r="S135" s="186">
        <v>0</v>
      </c>
      <c r="T135" s="18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8" t="s">
        <v>144</v>
      </c>
      <c r="AT135" s="188" t="s">
        <v>140</v>
      </c>
      <c r="AU135" s="188" t="s">
        <v>81</v>
      </c>
      <c r="AY135" s="16" t="s">
        <v>118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6" t="s">
        <v>78</v>
      </c>
      <c r="BK135" s="189">
        <f>ROUND(I135*H135,2)</f>
        <v>0</v>
      </c>
      <c r="BL135" s="16" t="s">
        <v>125</v>
      </c>
      <c r="BM135" s="188" t="s">
        <v>211</v>
      </c>
    </row>
    <row r="136" spans="1:65" s="2" customFormat="1" ht="10.199999999999999">
      <c r="A136" s="33"/>
      <c r="B136" s="34"/>
      <c r="C136" s="35"/>
      <c r="D136" s="190" t="s">
        <v>127</v>
      </c>
      <c r="E136" s="35"/>
      <c r="F136" s="191" t="s">
        <v>210</v>
      </c>
      <c r="G136" s="35"/>
      <c r="H136" s="35"/>
      <c r="I136" s="192"/>
      <c r="J136" s="35"/>
      <c r="K136" s="35"/>
      <c r="L136" s="38"/>
      <c r="M136" s="193"/>
      <c r="N136" s="194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127</v>
      </c>
      <c r="AU136" s="16" t="s">
        <v>81</v>
      </c>
    </row>
    <row r="137" spans="1:65" s="2" customFormat="1" ht="19.2">
      <c r="A137" s="33"/>
      <c r="B137" s="34"/>
      <c r="C137" s="35"/>
      <c r="D137" s="190" t="s">
        <v>129</v>
      </c>
      <c r="E137" s="35"/>
      <c r="F137" s="195" t="s">
        <v>206</v>
      </c>
      <c r="G137" s="35"/>
      <c r="H137" s="35"/>
      <c r="I137" s="192"/>
      <c r="J137" s="35"/>
      <c r="K137" s="35"/>
      <c r="L137" s="38"/>
      <c r="M137" s="193"/>
      <c r="N137" s="194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129</v>
      </c>
      <c r="AU137" s="16" t="s">
        <v>81</v>
      </c>
    </row>
    <row r="138" spans="1:65" s="2" customFormat="1" ht="14.4" customHeight="1">
      <c r="A138" s="33"/>
      <c r="B138" s="34"/>
      <c r="C138" s="177" t="s">
        <v>212</v>
      </c>
      <c r="D138" s="177" t="s">
        <v>120</v>
      </c>
      <c r="E138" s="178" t="s">
        <v>213</v>
      </c>
      <c r="F138" s="179" t="s">
        <v>214</v>
      </c>
      <c r="G138" s="180" t="s">
        <v>150</v>
      </c>
      <c r="H138" s="181">
        <v>285</v>
      </c>
      <c r="I138" s="182"/>
      <c r="J138" s="183">
        <f>ROUND(I138*H138,2)</f>
        <v>0</v>
      </c>
      <c r="K138" s="179" t="s">
        <v>124</v>
      </c>
      <c r="L138" s="38"/>
      <c r="M138" s="184" t="s">
        <v>19</v>
      </c>
      <c r="N138" s="185" t="s">
        <v>42</v>
      </c>
      <c r="O138" s="63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8" t="s">
        <v>125</v>
      </c>
      <c r="AT138" s="188" t="s">
        <v>120</v>
      </c>
      <c r="AU138" s="188" t="s">
        <v>81</v>
      </c>
      <c r="AY138" s="16" t="s">
        <v>118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6" t="s">
        <v>78</v>
      </c>
      <c r="BK138" s="189">
        <f>ROUND(I138*H138,2)</f>
        <v>0</v>
      </c>
      <c r="BL138" s="16" t="s">
        <v>125</v>
      </c>
      <c r="BM138" s="188" t="s">
        <v>215</v>
      </c>
    </row>
    <row r="139" spans="1:65" s="2" customFormat="1" ht="10.199999999999999">
      <c r="A139" s="33"/>
      <c r="B139" s="34"/>
      <c r="C139" s="35"/>
      <c r="D139" s="190" t="s">
        <v>127</v>
      </c>
      <c r="E139" s="35"/>
      <c r="F139" s="191" t="s">
        <v>216</v>
      </c>
      <c r="G139" s="35"/>
      <c r="H139" s="35"/>
      <c r="I139" s="192"/>
      <c r="J139" s="35"/>
      <c r="K139" s="35"/>
      <c r="L139" s="38"/>
      <c r="M139" s="193"/>
      <c r="N139" s="194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127</v>
      </c>
      <c r="AU139" s="16" t="s">
        <v>81</v>
      </c>
    </row>
    <row r="140" spans="1:65" s="2" customFormat="1" ht="38.4">
      <c r="A140" s="33"/>
      <c r="B140" s="34"/>
      <c r="C140" s="35"/>
      <c r="D140" s="190" t="s">
        <v>129</v>
      </c>
      <c r="E140" s="35"/>
      <c r="F140" s="195" t="s">
        <v>217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129</v>
      </c>
      <c r="AU140" s="16" t="s">
        <v>81</v>
      </c>
    </row>
    <row r="141" spans="1:65" s="13" customFormat="1" ht="10.199999999999999">
      <c r="B141" s="196"/>
      <c r="C141" s="197"/>
      <c r="D141" s="190" t="s">
        <v>131</v>
      </c>
      <c r="E141" s="198" t="s">
        <v>19</v>
      </c>
      <c r="F141" s="199" t="s">
        <v>218</v>
      </c>
      <c r="G141" s="197"/>
      <c r="H141" s="200">
        <v>285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131</v>
      </c>
      <c r="AU141" s="206" t="s">
        <v>81</v>
      </c>
      <c r="AV141" s="13" t="s">
        <v>81</v>
      </c>
      <c r="AW141" s="13" t="s">
        <v>33</v>
      </c>
      <c r="AX141" s="13" t="s">
        <v>78</v>
      </c>
      <c r="AY141" s="206" t="s">
        <v>118</v>
      </c>
    </row>
    <row r="142" spans="1:65" s="2" customFormat="1" ht="19.8" customHeight="1">
      <c r="A142" s="33"/>
      <c r="B142" s="34"/>
      <c r="C142" s="177" t="s">
        <v>219</v>
      </c>
      <c r="D142" s="177" t="s">
        <v>120</v>
      </c>
      <c r="E142" s="178" t="s">
        <v>220</v>
      </c>
      <c r="F142" s="179" t="s">
        <v>221</v>
      </c>
      <c r="G142" s="180" t="s">
        <v>123</v>
      </c>
      <c r="H142" s="181">
        <v>1459</v>
      </c>
      <c r="I142" s="182"/>
      <c r="J142" s="183">
        <f>ROUND(I142*H142,2)</f>
        <v>0</v>
      </c>
      <c r="K142" s="179" t="s">
        <v>124</v>
      </c>
      <c r="L142" s="38"/>
      <c r="M142" s="184" t="s">
        <v>19</v>
      </c>
      <c r="N142" s="185" t="s">
        <v>42</v>
      </c>
      <c r="O142" s="63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125</v>
      </c>
      <c r="AT142" s="188" t="s">
        <v>120</v>
      </c>
      <c r="AU142" s="188" t="s">
        <v>81</v>
      </c>
      <c r="AY142" s="16" t="s">
        <v>118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78</v>
      </c>
      <c r="BK142" s="189">
        <f>ROUND(I142*H142,2)</f>
        <v>0</v>
      </c>
      <c r="BL142" s="16" t="s">
        <v>125</v>
      </c>
      <c r="BM142" s="188" t="s">
        <v>222</v>
      </c>
    </row>
    <row r="143" spans="1:65" s="2" customFormat="1" ht="19.2">
      <c r="A143" s="33"/>
      <c r="B143" s="34"/>
      <c r="C143" s="35"/>
      <c r="D143" s="190" t="s">
        <v>127</v>
      </c>
      <c r="E143" s="35"/>
      <c r="F143" s="191" t="s">
        <v>223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127</v>
      </c>
      <c r="AU143" s="16" t="s">
        <v>81</v>
      </c>
    </row>
    <row r="144" spans="1:65" s="13" customFormat="1" ht="10.199999999999999">
      <c r="B144" s="196"/>
      <c r="C144" s="197"/>
      <c r="D144" s="190" t="s">
        <v>131</v>
      </c>
      <c r="E144" s="198" t="s">
        <v>19</v>
      </c>
      <c r="F144" s="199" t="s">
        <v>132</v>
      </c>
      <c r="G144" s="197"/>
      <c r="H144" s="200">
        <v>1459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131</v>
      </c>
      <c r="AU144" s="206" t="s">
        <v>81</v>
      </c>
      <c r="AV144" s="13" t="s">
        <v>81</v>
      </c>
      <c r="AW144" s="13" t="s">
        <v>33</v>
      </c>
      <c r="AX144" s="13" t="s">
        <v>78</v>
      </c>
      <c r="AY144" s="206" t="s">
        <v>118</v>
      </c>
    </row>
    <row r="145" spans="1:65" s="2" customFormat="1" ht="14.4" customHeight="1">
      <c r="A145" s="33"/>
      <c r="B145" s="34"/>
      <c r="C145" s="207" t="s">
        <v>224</v>
      </c>
      <c r="D145" s="207" t="s">
        <v>140</v>
      </c>
      <c r="E145" s="208" t="s">
        <v>225</v>
      </c>
      <c r="F145" s="209" t="s">
        <v>226</v>
      </c>
      <c r="G145" s="210" t="s">
        <v>227</v>
      </c>
      <c r="H145" s="211">
        <v>1.167</v>
      </c>
      <c r="I145" s="212"/>
      <c r="J145" s="213">
        <f>ROUND(I145*H145,2)</f>
        <v>0</v>
      </c>
      <c r="K145" s="209" t="s">
        <v>124</v>
      </c>
      <c r="L145" s="214"/>
      <c r="M145" s="215" t="s">
        <v>19</v>
      </c>
      <c r="N145" s="216" t="s">
        <v>42</v>
      </c>
      <c r="O145" s="63"/>
      <c r="P145" s="186">
        <f>O145*H145</f>
        <v>0</v>
      </c>
      <c r="Q145" s="186">
        <v>1E-3</v>
      </c>
      <c r="R145" s="186">
        <f>Q145*H145</f>
        <v>1.1670000000000001E-3</v>
      </c>
      <c r="S145" s="186">
        <v>0</v>
      </c>
      <c r="T145" s="18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8" t="s">
        <v>144</v>
      </c>
      <c r="AT145" s="188" t="s">
        <v>140</v>
      </c>
      <c r="AU145" s="188" t="s">
        <v>81</v>
      </c>
      <c r="AY145" s="16" t="s">
        <v>118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6" t="s">
        <v>78</v>
      </c>
      <c r="BK145" s="189">
        <f>ROUND(I145*H145,2)</f>
        <v>0</v>
      </c>
      <c r="BL145" s="16" t="s">
        <v>125</v>
      </c>
      <c r="BM145" s="188" t="s">
        <v>228</v>
      </c>
    </row>
    <row r="146" spans="1:65" s="2" customFormat="1" ht="10.199999999999999">
      <c r="A146" s="33"/>
      <c r="B146" s="34"/>
      <c r="C146" s="35"/>
      <c r="D146" s="190" t="s">
        <v>127</v>
      </c>
      <c r="E146" s="35"/>
      <c r="F146" s="191" t="s">
        <v>226</v>
      </c>
      <c r="G146" s="35"/>
      <c r="H146" s="35"/>
      <c r="I146" s="192"/>
      <c r="J146" s="35"/>
      <c r="K146" s="35"/>
      <c r="L146" s="38"/>
      <c r="M146" s="193"/>
      <c r="N146" s="194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127</v>
      </c>
      <c r="AU146" s="16" t="s">
        <v>81</v>
      </c>
    </row>
    <row r="147" spans="1:65" s="13" customFormat="1" ht="10.199999999999999">
      <c r="B147" s="196"/>
      <c r="C147" s="197"/>
      <c r="D147" s="190" t="s">
        <v>131</v>
      </c>
      <c r="E147" s="198" t="s">
        <v>19</v>
      </c>
      <c r="F147" s="199" t="s">
        <v>229</v>
      </c>
      <c r="G147" s="197"/>
      <c r="H147" s="200">
        <v>1.167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131</v>
      </c>
      <c r="AU147" s="206" t="s">
        <v>81</v>
      </c>
      <c r="AV147" s="13" t="s">
        <v>81</v>
      </c>
      <c r="AW147" s="13" t="s">
        <v>33</v>
      </c>
      <c r="AX147" s="13" t="s">
        <v>78</v>
      </c>
      <c r="AY147" s="206" t="s">
        <v>118</v>
      </c>
    </row>
    <row r="148" spans="1:65" s="2" customFormat="1" ht="14.4" customHeight="1">
      <c r="A148" s="33"/>
      <c r="B148" s="34"/>
      <c r="C148" s="177" t="s">
        <v>230</v>
      </c>
      <c r="D148" s="177" t="s">
        <v>120</v>
      </c>
      <c r="E148" s="178" t="s">
        <v>231</v>
      </c>
      <c r="F148" s="179" t="s">
        <v>232</v>
      </c>
      <c r="G148" s="180" t="s">
        <v>150</v>
      </c>
      <c r="H148" s="181">
        <v>222</v>
      </c>
      <c r="I148" s="182"/>
      <c r="J148" s="183">
        <f>ROUND(I148*H148,2)</f>
        <v>0</v>
      </c>
      <c r="K148" s="179" t="s">
        <v>124</v>
      </c>
      <c r="L148" s="38"/>
      <c r="M148" s="184" t="s">
        <v>19</v>
      </c>
      <c r="N148" s="185" t="s">
        <v>42</v>
      </c>
      <c r="O148" s="63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8" t="s">
        <v>125</v>
      </c>
      <c r="AT148" s="188" t="s">
        <v>120</v>
      </c>
      <c r="AU148" s="188" t="s">
        <v>81</v>
      </c>
      <c r="AY148" s="16" t="s">
        <v>118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6" t="s">
        <v>78</v>
      </c>
      <c r="BK148" s="189">
        <f>ROUND(I148*H148,2)</f>
        <v>0</v>
      </c>
      <c r="BL148" s="16" t="s">
        <v>125</v>
      </c>
      <c r="BM148" s="188" t="s">
        <v>233</v>
      </c>
    </row>
    <row r="149" spans="1:65" s="2" customFormat="1" ht="10.199999999999999">
      <c r="A149" s="33"/>
      <c r="B149" s="34"/>
      <c r="C149" s="35"/>
      <c r="D149" s="190" t="s">
        <v>127</v>
      </c>
      <c r="E149" s="35"/>
      <c r="F149" s="191" t="s">
        <v>234</v>
      </c>
      <c r="G149" s="35"/>
      <c r="H149" s="35"/>
      <c r="I149" s="192"/>
      <c r="J149" s="35"/>
      <c r="K149" s="35"/>
      <c r="L149" s="38"/>
      <c r="M149" s="193"/>
      <c r="N149" s="194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127</v>
      </c>
      <c r="AU149" s="16" t="s">
        <v>81</v>
      </c>
    </row>
    <row r="150" spans="1:65" s="13" customFormat="1" ht="10.199999999999999">
      <c r="B150" s="196"/>
      <c r="C150" s="197"/>
      <c r="D150" s="190" t="s">
        <v>131</v>
      </c>
      <c r="E150" s="198" t="s">
        <v>19</v>
      </c>
      <c r="F150" s="199" t="s">
        <v>159</v>
      </c>
      <c r="G150" s="197"/>
      <c r="H150" s="200">
        <v>222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131</v>
      </c>
      <c r="AU150" s="206" t="s">
        <v>81</v>
      </c>
      <c r="AV150" s="13" t="s">
        <v>81</v>
      </c>
      <c r="AW150" s="13" t="s">
        <v>33</v>
      </c>
      <c r="AX150" s="13" t="s">
        <v>71</v>
      </c>
      <c r="AY150" s="206" t="s">
        <v>118</v>
      </c>
    </row>
    <row r="151" spans="1:65" s="2" customFormat="1" ht="14.4" customHeight="1">
      <c r="A151" s="33"/>
      <c r="B151" s="34"/>
      <c r="C151" s="207" t="s">
        <v>7</v>
      </c>
      <c r="D151" s="207" t="s">
        <v>140</v>
      </c>
      <c r="E151" s="208" t="s">
        <v>235</v>
      </c>
      <c r="F151" s="209" t="s">
        <v>236</v>
      </c>
      <c r="G151" s="210" t="s">
        <v>143</v>
      </c>
      <c r="H151" s="211">
        <v>1.1659999999999999</v>
      </c>
      <c r="I151" s="212"/>
      <c r="J151" s="213">
        <f>ROUND(I151*H151,2)</f>
        <v>0</v>
      </c>
      <c r="K151" s="209" t="s">
        <v>19</v>
      </c>
      <c r="L151" s="214"/>
      <c r="M151" s="215" t="s">
        <v>19</v>
      </c>
      <c r="N151" s="216" t="s">
        <v>42</v>
      </c>
      <c r="O151" s="63"/>
      <c r="P151" s="186">
        <f>O151*H151</f>
        <v>0</v>
      </c>
      <c r="Q151" s="186">
        <v>1E-3</v>
      </c>
      <c r="R151" s="186">
        <f>Q151*H151</f>
        <v>1.1659999999999999E-3</v>
      </c>
      <c r="S151" s="186">
        <v>0</v>
      </c>
      <c r="T151" s="18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8" t="s">
        <v>144</v>
      </c>
      <c r="AT151" s="188" t="s">
        <v>140</v>
      </c>
      <c r="AU151" s="188" t="s">
        <v>81</v>
      </c>
      <c r="AY151" s="16" t="s">
        <v>118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6" t="s">
        <v>78</v>
      </c>
      <c r="BK151" s="189">
        <f>ROUND(I151*H151,2)</f>
        <v>0</v>
      </c>
      <c r="BL151" s="16" t="s">
        <v>125</v>
      </c>
      <c r="BM151" s="188" t="s">
        <v>237</v>
      </c>
    </row>
    <row r="152" spans="1:65" s="2" customFormat="1" ht="10.199999999999999">
      <c r="A152" s="33"/>
      <c r="B152" s="34"/>
      <c r="C152" s="35"/>
      <c r="D152" s="190" t="s">
        <v>127</v>
      </c>
      <c r="E152" s="35"/>
      <c r="F152" s="191" t="s">
        <v>236</v>
      </c>
      <c r="G152" s="35"/>
      <c r="H152" s="35"/>
      <c r="I152" s="192"/>
      <c r="J152" s="35"/>
      <c r="K152" s="35"/>
      <c r="L152" s="38"/>
      <c r="M152" s="193"/>
      <c r="N152" s="194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127</v>
      </c>
      <c r="AU152" s="16" t="s">
        <v>81</v>
      </c>
    </row>
    <row r="153" spans="1:65" s="13" customFormat="1" ht="10.199999999999999">
      <c r="B153" s="196"/>
      <c r="C153" s="197"/>
      <c r="D153" s="190" t="s">
        <v>131</v>
      </c>
      <c r="E153" s="198" t="s">
        <v>19</v>
      </c>
      <c r="F153" s="199" t="s">
        <v>238</v>
      </c>
      <c r="G153" s="197"/>
      <c r="H153" s="200">
        <v>1.1659999999999999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131</v>
      </c>
      <c r="AU153" s="206" t="s">
        <v>81</v>
      </c>
      <c r="AV153" s="13" t="s">
        <v>81</v>
      </c>
      <c r="AW153" s="13" t="s">
        <v>33</v>
      </c>
      <c r="AX153" s="13" t="s">
        <v>78</v>
      </c>
      <c r="AY153" s="206" t="s">
        <v>118</v>
      </c>
    </row>
    <row r="154" spans="1:65" s="2" customFormat="1" ht="14.4" customHeight="1">
      <c r="A154" s="33"/>
      <c r="B154" s="34"/>
      <c r="C154" s="177" t="s">
        <v>239</v>
      </c>
      <c r="D154" s="177" t="s">
        <v>120</v>
      </c>
      <c r="E154" s="178" t="s">
        <v>240</v>
      </c>
      <c r="F154" s="179" t="s">
        <v>241</v>
      </c>
      <c r="G154" s="180" t="s">
        <v>150</v>
      </c>
      <c r="H154" s="181">
        <v>21</v>
      </c>
      <c r="I154" s="182"/>
      <c r="J154" s="183">
        <f>ROUND(I154*H154,2)</f>
        <v>0</v>
      </c>
      <c r="K154" s="179" t="s">
        <v>124</v>
      </c>
      <c r="L154" s="38"/>
      <c r="M154" s="184" t="s">
        <v>19</v>
      </c>
      <c r="N154" s="185" t="s">
        <v>42</v>
      </c>
      <c r="O154" s="63"/>
      <c r="P154" s="186">
        <f>O154*H154</f>
        <v>0</v>
      </c>
      <c r="Q154" s="186">
        <v>2.0799999999999998E-3</v>
      </c>
      <c r="R154" s="186">
        <f>Q154*H154</f>
        <v>4.3679999999999997E-2</v>
      </c>
      <c r="S154" s="186">
        <v>0</v>
      </c>
      <c r="T154" s="18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8" t="s">
        <v>125</v>
      </c>
      <c r="AT154" s="188" t="s">
        <v>120</v>
      </c>
      <c r="AU154" s="188" t="s">
        <v>81</v>
      </c>
      <c r="AY154" s="16" t="s">
        <v>118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6" t="s">
        <v>78</v>
      </c>
      <c r="BK154" s="189">
        <f>ROUND(I154*H154,2)</f>
        <v>0</v>
      </c>
      <c r="BL154" s="16" t="s">
        <v>125</v>
      </c>
      <c r="BM154" s="188" t="s">
        <v>242</v>
      </c>
    </row>
    <row r="155" spans="1:65" s="2" customFormat="1" ht="10.199999999999999">
      <c r="A155" s="33"/>
      <c r="B155" s="34"/>
      <c r="C155" s="35"/>
      <c r="D155" s="190" t="s">
        <v>127</v>
      </c>
      <c r="E155" s="35"/>
      <c r="F155" s="191" t="s">
        <v>243</v>
      </c>
      <c r="G155" s="35"/>
      <c r="H155" s="35"/>
      <c r="I155" s="192"/>
      <c r="J155" s="35"/>
      <c r="K155" s="35"/>
      <c r="L155" s="38"/>
      <c r="M155" s="193"/>
      <c r="N155" s="194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127</v>
      </c>
      <c r="AU155" s="16" t="s">
        <v>81</v>
      </c>
    </row>
    <row r="156" spans="1:65" s="13" customFormat="1" ht="10.199999999999999">
      <c r="B156" s="196"/>
      <c r="C156" s="197"/>
      <c r="D156" s="190" t="s">
        <v>131</v>
      </c>
      <c r="E156" s="198" t="s">
        <v>19</v>
      </c>
      <c r="F156" s="199" t="s">
        <v>153</v>
      </c>
      <c r="G156" s="197"/>
      <c r="H156" s="200">
        <v>21</v>
      </c>
      <c r="I156" s="201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131</v>
      </c>
      <c r="AU156" s="206" t="s">
        <v>81</v>
      </c>
      <c r="AV156" s="13" t="s">
        <v>81</v>
      </c>
      <c r="AW156" s="13" t="s">
        <v>33</v>
      </c>
      <c r="AX156" s="13" t="s">
        <v>78</v>
      </c>
      <c r="AY156" s="206" t="s">
        <v>118</v>
      </c>
    </row>
    <row r="157" spans="1:65" s="2" customFormat="1" ht="14.4" customHeight="1">
      <c r="A157" s="33"/>
      <c r="B157" s="34"/>
      <c r="C157" s="177" t="s">
        <v>244</v>
      </c>
      <c r="D157" s="177" t="s">
        <v>120</v>
      </c>
      <c r="E157" s="178" t="s">
        <v>245</v>
      </c>
      <c r="F157" s="179" t="s">
        <v>246</v>
      </c>
      <c r="G157" s="180" t="s">
        <v>247</v>
      </c>
      <c r="H157" s="181">
        <v>1.26</v>
      </c>
      <c r="I157" s="182"/>
      <c r="J157" s="183">
        <f>ROUND(I157*H157,2)</f>
        <v>0</v>
      </c>
      <c r="K157" s="179" t="s">
        <v>124</v>
      </c>
      <c r="L157" s="38"/>
      <c r="M157" s="184" t="s">
        <v>19</v>
      </c>
      <c r="N157" s="185" t="s">
        <v>42</v>
      </c>
      <c r="O157" s="63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8" t="s">
        <v>125</v>
      </c>
      <c r="AT157" s="188" t="s">
        <v>120</v>
      </c>
      <c r="AU157" s="188" t="s">
        <v>81</v>
      </c>
      <c r="AY157" s="16" t="s">
        <v>118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6" t="s">
        <v>78</v>
      </c>
      <c r="BK157" s="189">
        <f>ROUND(I157*H157,2)</f>
        <v>0</v>
      </c>
      <c r="BL157" s="16" t="s">
        <v>125</v>
      </c>
      <c r="BM157" s="188" t="s">
        <v>248</v>
      </c>
    </row>
    <row r="158" spans="1:65" s="2" customFormat="1" ht="10.199999999999999">
      <c r="A158" s="33"/>
      <c r="B158" s="34"/>
      <c r="C158" s="35"/>
      <c r="D158" s="190" t="s">
        <v>127</v>
      </c>
      <c r="E158" s="35"/>
      <c r="F158" s="191" t="s">
        <v>249</v>
      </c>
      <c r="G158" s="35"/>
      <c r="H158" s="35"/>
      <c r="I158" s="192"/>
      <c r="J158" s="35"/>
      <c r="K158" s="35"/>
      <c r="L158" s="38"/>
      <c r="M158" s="193"/>
      <c r="N158" s="194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127</v>
      </c>
      <c r="AU158" s="16" t="s">
        <v>81</v>
      </c>
    </row>
    <row r="159" spans="1:65" s="2" customFormat="1" ht="19.2">
      <c r="A159" s="33"/>
      <c r="B159" s="34"/>
      <c r="C159" s="35"/>
      <c r="D159" s="190" t="s">
        <v>129</v>
      </c>
      <c r="E159" s="35"/>
      <c r="F159" s="195" t="s">
        <v>250</v>
      </c>
      <c r="G159" s="35"/>
      <c r="H159" s="35"/>
      <c r="I159" s="192"/>
      <c r="J159" s="35"/>
      <c r="K159" s="35"/>
      <c r="L159" s="38"/>
      <c r="M159" s="193"/>
      <c r="N159" s="194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129</v>
      </c>
      <c r="AU159" s="16" t="s">
        <v>81</v>
      </c>
    </row>
    <row r="160" spans="1:65" s="13" customFormat="1" ht="10.199999999999999">
      <c r="B160" s="196"/>
      <c r="C160" s="197"/>
      <c r="D160" s="190" t="s">
        <v>131</v>
      </c>
      <c r="E160" s="198" t="s">
        <v>19</v>
      </c>
      <c r="F160" s="199" t="s">
        <v>251</v>
      </c>
      <c r="G160" s="197"/>
      <c r="H160" s="200">
        <v>1.26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131</v>
      </c>
      <c r="AU160" s="206" t="s">
        <v>81</v>
      </c>
      <c r="AV160" s="13" t="s">
        <v>81</v>
      </c>
      <c r="AW160" s="13" t="s">
        <v>33</v>
      </c>
      <c r="AX160" s="13" t="s">
        <v>78</v>
      </c>
      <c r="AY160" s="206" t="s">
        <v>118</v>
      </c>
    </row>
    <row r="161" spans="1:65" s="2" customFormat="1" ht="14.4" customHeight="1">
      <c r="A161" s="33"/>
      <c r="B161" s="34"/>
      <c r="C161" s="207" t="s">
        <v>252</v>
      </c>
      <c r="D161" s="207" t="s">
        <v>140</v>
      </c>
      <c r="E161" s="208" t="s">
        <v>253</v>
      </c>
      <c r="F161" s="209" t="s">
        <v>254</v>
      </c>
      <c r="G161" s="210" t="s">
        <v>143</v>
      </c>
      <c r="H161" s="211">
        <v>0.71299999999999997</v>
      </c>
      <c r="I161" s="212"/>
      <c r="J161" s="213">
        <f>ROUND(I161*H161,2)</f>
        <v>0</v>
      </c>
      <c r="K161" s="209" t="s">
        <v>19</v>
      </c>
      <c r="L161" s="214"/>
      <c r="M161" s="215" t="s">
        <v>19</v>
      </c>
      <c r="N161" s="216" t="s">
        <v>42</v>
      </c>
      <c r="O161" s="63"/>
      <c r="P161" s="186">
        <f>O161*H161</f>
        <v>0</v>
      </c>
      <c r="Q161" s="186">
        <v>1E-3</v>
      </c>
      <c r="R161" s="186">
        <f>Q161*H161</f>
        <v>7.1299999999999998E-4</v>
      </c>
      <c r="S161" s="186">
        <v>0</v>
      </c>
      <c r="T161" s="18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8" t="s">
        <v>144</v>
      </c>
      <c r="AT161" s="188" t="s">
        <v>140</v>
      </c>
      <c r="AU161" s="188" t="s">
        <v>81</v>
      </c>
      <c r="AY161" s="16" t="s">
        <v>118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6" t="s">
        <v>78</v>
      </c>
      <c r="BK161" s="189">
        <f>ROUND(I161*H161,2)</f>
        <v>0</v>
      </c>
      <c r="BL161" s="16" t="s">
        <v>125</v>
      </c>
      <c r="BM161" s="188" t="s">
        <v>255</v>
      </c>
    </row>
    <row r="162" spans="1:65" s="2" customFormat="1" ht="10.199999999999999">
      <c r="A162" s="33"/>
      <c r="B162" s="34"/>
      <c r="C162" s="35"/>
      <c r="D162" s="190" t="s">
        <v>127</v>
      </c>
      <c r="E162" s="35"/>
      <c r="F162" s="191" t="s">
        <v>254</v>
      </c>
      <c r="G162" s="35"/>
      <c r="H162" s="35"/>
      <c r="I162" s="192"/>
      <c r="J162" s="35"/>
      <c r="K162" s="35"/>
      <c r="L162" s="38"/>
      <c r="M162" s="193"/>
      <c r="N162" s="194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127</v>
      </c>
      <c r="AU162" s="16" t="s">
        <v>81</v>
      </c>
    </row>
    <row r="163" spans="1:65" s="2" customFormat="1" ht="19.2">
      <c r="A163" s="33"/>
      <c r="B163" s="34"/>
      <c r="C163" s="35"/>
      <c r="D163" s="190" t="s">
        <v>129</v>
      </c>
      <c r="E163" s="35"/>
      <c r="F163" s="195" t="s">
        <v>256</v>
      </c>
      <c r="G163" s="35"/>
      <c r="H163" s="35"/>
      <c r="I163" s="192"/>
      <c r="J163" s="35"/>
      <c r="K163" s="35"/>
      <c r="L163" s="38"/>
      <c r="M163" s="193"/>
      <c r="N163" s="194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129</v>
      </c>
      <c r="AU163" s="16" t="s">
        <v>81</v>
      </c>
    </row>
    <row r="164" spans="1:65" s="13" customFormat="1" ht="10.199999999999999">
      <c r="B164" s="196"/>
      <c r="C164" s="197"/>
      <c r="D164" s="190" t="s">
        <v>131</v>
      </c>
      <c r="E164" s="198" t="s">
        <v>19</v>
      </c>
      <c r="F164" s="199" t="s">
        <v>257</v>
      </c>
      <c r="G164" s="197"/>
      <c r="H164" s="200">
        <v>0.71299999999999997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131</v>
      </c>
      <c r="AU164" s="206" t="s">
        <v>81</v>
      </c>
      <c r="AV164" s="13" t="s">
        <v>81</v>
      </c>
      <c r="AW164" s="13" t="s">
        <v>33</v>
      </c>
      <c r="AX164" s="13" t="s">
        <v>78</v>
      </c>
      <c r="AY164" s="206" t="s">
        <v>118</v>
      </c>
    </row>
    <row r="165" spans="1:65" s="2" customFormat="1" ht="14.4" customHeight="1">
      <c r="A165" s="33"/>
      <c r="B165" s="34"/>
      <c r="C165" s="207" t="s">
        <v>258</v>
      </c>
      <c r="D165" s="207" t="s">
        <v>140</v>
      </c>
      <c r="E165" s="208" t="s">
        <v>259</v>
      </c>
      <c r="F165" s="209" t="s">
        <v>260</v>
      </c>
      <c r="G165" s="210" t="s">
        <v>143</v>
      </c>
      <c r="H165" s="211">
        <v>0.66</v>
      </c>
      <c r="I165" s="212"/>
      <c r="J165" s="213">
        <f>ROUND(I165*H165,2)</f>
        <v>0</v>
      </c>
      <c r="K165" s="209" t="s">
        <v>19</v>
      </c>
      <c r="L165" s="214"/>
      <c r="M165" s="215" t="s">
        <v>19</v>
      </c>
      <c r="N165" s="216" t="s">
        <v>42</v>
      </c>
      <c r="O165" s="63"/>
      <c r="P165" s="186">
        <f>O165*H165</f>
        <v>0</v>
      </c>
      <c r="Q165" s="186">
        <v>1E-3</v>
      </c>
      <c r="R165" s="186">
        <f>Q165*H165</f>
        <v>6.6E-4</v>
      </c>
      <c r="S165" s="186">
        <v>0</v>
      </c>
      <c r="T165" s="18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8" t="s">
        <v>144</v>
      </c>
      <c r="AT165" s="188" t="s">
        <v>140</v>
      </c>
      <c r="AU165" s="188" t="s">
        <v>81</v>
      </c>
      <c r="AY165" s="16" t="s">
        <v>118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6" t="s">
        <v>78</v>
      </c>
      <c r="BK165" s="189">
        <f>ROUND(I165*H165,2)</f>
        <v>0</v>
      </c>
      <c r="BL165" s="16" t="s">
        <v>125</v>
      </c>
      <c r="BM165" s="188" t="s">
        <v>261</v>
      </c>
    </row>
    <row r="166" spans="1:65" s="2" customFormat="1" ht="10.199999999999999">
      <c r="A166" s="33"/>
      <c r="B166" s="34"/>
      <c r="C166" s="35"/>
      <c r="D166" s="190" t="s">
        <v>127</v>
      </c>
      <c r="E166" s="35"/>
      <c r="F166" s="191" t="s">
        <v>260</v>
      </c>
      <c r="G166" s="35"/>
      <c r="H166" s="35"/>
      <c r="I166" s="192"/>
      <c r="J166" s="35"/>
      <c r="K166" s="35"/>
      <c r="L166" s="38"/>
      <c r="M166" s="193"/>
      <c r="N166" s="194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127</v>
      </c>
      <c r="AU166" s="16" t="s">
        <v>81</v>
      </c>
    </row>
    <row r="167" spans="1:65" s="2" customFormat="1" ht="19.2">
      <c r="A167" s="33"/>
      <c r="B167" s="34"/>
      <c r="C167" s="35"/>
      <c r="D167" s="190" t="s">
        <v>129</v>
      </c>
      <c r="E167" s="35"/>
      <c r="F167" s="195" t="s">
        <v>262</v>
      </c>
      <c r="G167" s="35"/>
      <c r="H167" s="35"/>
      <c r="I167" s="192"/>
      <c r="J167" s="35"/>
      <c r="K167" s="35"/>
      <c r="L167" s="38"/>
      <c r="M167" s="193"/>
      <c r="N167" s="194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129</v>
      </c>
      <c r="AU167" s="16" t="s">
        <v>81</v>
      </c>
    </row>
    <row r="168" spans="1:65" s="13" customFormat="1" ht="10.199999999999999">
      <c r="B168" s="196"/>
      <c r="C168" s="197"/>
      <c r="D168" s="190" t="s">
        <v>131</v>
      </c>
      <c r="E168" s="198" t="s">
        <v>19</v>
      </c>
      <c r="F168" s="199" t="s">
        <v>263</v>
      </c>
      <c r="G168" s="197"/>
      <c r="H168" s="200">
        <v>0.66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131</v>
      </c>
      <c r="AU168" s="206" t="s">
        <v>81</v>
      </c>
      <c r="AV168" s="13" t="s">
        <v>81</v>
      </c>
      <c r="AW168" s="13" t="s">
        <v>33</v>
      </c>
      <c r="AX168" s="13" t="s">
        <v>78</v>
      </c>
      <c r="AY168" s="206" t="s">
        <v>118</v>
      </c>
    </row>
    <row r="169" spans="1:65" s="2" customFormat="1" ht="14.4" customHeight="1">
      <c r="A169" s="33"/>
      <c r="B169" s="34"/>
      <c r="C169" s="177" t="s">
        <v>264</v>
      </c>
      <c r="D169" s="177" t="s">
        <v>120</v>
      </c>
      <c r="E169" s="178" t="s">
        <v>265</v>
      </c>
      <c r="F169" s="179" t="s">
        <v>266</v>
      </c>
      <c r="G169" s="180" t="s">
        <v>123</v>
      </c>
      <c r="H169" s="181">
        <v>142.5</v>
      </c>
      <c r="I169" s="182"/>
      <c r="J169" s="183">
        <f>ROUND(I169*H169,2)</f>
        <v>0</v>
      </c>
      <c r="K169" s="179" t="s">
        <v>124</v>
      </c>
      <c r="L169" s="38"/>
      <c r="M169" s="184" t="s">
        <v>19</v>
      </c>
      <c r="N169" s="185" t="s">
        <v>42</v>
      </c>
      <c r="O169" s="63"/>
      <c r="P169" s="186">
        <f>O169*H169</f>
        <v>0</v>
      </c>
      <c r="Q169" s="186">
        <v>0</v>
      </c>
      <c r="R169" s="186">
        <f>Q169*H169</f>
        <v>0</v>
      </c>
      <c r="S169" s="186">
        <v>0</v>
      </c>
      <c r="T169" s="18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8" t="s">
        <v>125</v>
      </c>
      <c r="AT169" s="188" t="s">
        <v>120</v>
      </c>
      <c r="AU169" s="188" t="s">
        <v>81</v>
      </c>
      <c r="AY169" s="16" t="s">
        <v>118</v>
      </c>
      <c r="BE169" s="189">
        <f>IF(N169="základní",J169,0)</f>
        <v>0</v>
      </c>
      <c r="BF169" s="189">
        <f>IF(N169="snížená",J169,0)</f>
        <v>0</v>
      </c>
      <c r="BG169" s="189">
        <f>IF(N169="zákl. přenesená",J169,0)</f>
        <v>0</v>
      </c>
      <c r="BH169" s="189">
        <f>IF(N169="sníž. přenesená",J169,0)</f>
        <v>0</v>
      </c>
      <c r="BI169" s="189">
        <f>IF(N169="nulová",J169,0)</f>
        <v>0</v>
      </c>
      <c r="BJ169" s="16" t="s">
        <v>78</v>
      </c>
      <c r="BK169" s="189">
        <f>ROUND(I169*H169,2)</f>
        <v>0</v>
      </c>
      <c r="BL169" s="16" t="s">
        <v>125</v>
      </c>
      <c r="BM169" s="188" t="s">
        <v>267</v>
      </c>
    </row>
    <row r="170" spans="1:65" s="2" customFormat="1" ht="10.199999999999999">
      <c r="A170" s="33"/>
      <c r="B170" s="34"/>
      <c r="C170" s="35"/>
      <c r="D170" s="190" t="s">
        <v>127</v>
      </c>
      <c r="E170" s="35"/>
      <c r="F170" s="191" t="s">
        <v>268</v>
      </c>
      <c r="G170" s="35"/>
      <c r="H170" s="35"/>
      <c r="I170" s="192"/>
      <c r="J170" s="35"/>
      <c r="K170" s="35"/>
      <c r="L170" s="38"/>
      <c r="M170" s="193"/>
      <c r="N170" s="194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127</v>
      </c>
      <c r="AU170" s="16" t="s">
        <v>81</v>
      </c>
    </row>
    <row r="171" spans="1:65" s="2" customFormat="1" ht="19.2">
      <c r="A171" s="33"/>
      <c r="B171" s="34"/>
      <c r="C171" s="35"/>
      <c r="D171" s="190" t="s">
        <v>129</v>
      </c>
      <c r="E171" s="35"/>
      <c r="F171" s="195" t="s">
        <v>269</v>
      </c>
      <c r="G171" s="35"/>
      <c r="H171" s="35"/>
      <c r="I171" s="192"/>
      <c r="J171" s="35"/>
      <c r="K171" s="35"/>
      <c r="L171" s="38"/>
      <c r="M171" s="193"/>
      <c r="N171" s="194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129</v>
      </c>
      <c r="AU171" s="16" t="s">
        <v>81</v>
      </c>
    </row>
    <row r="172" spans="1:65" s="13" customFormat="1" ht="10.199999999999999">
      <c r="B172" s="196"/>
      <c r="C172" s="197"/>
      <c r="D172" s="190" t="s">
        <v>131</v>
      </c>
      <c r="E172" s="198" t="s">
        <v>19</v>
      </c>
      <c r="F172" s="199" t="s">
        <v>270</v>
      </c>
      <c r="G172" s="197"/>
      <c r="H172" s="200">
        <v>142.5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131</v>
      </c>
      <c r="AU172" s="206" t="s">
        <v>81</v>
      </c>
      <c r="AV172" s="13" t="s">
        <v>81</v>
      </c>
      <c r="AW172" s="13" t="s">
        <v>33</v>
      </c>
      <c r="AX172" s="13" t="s">
        <v>78</v>
      </c>
      <c r="AY172" s="206" t="s">
        <v>118</v>
      </c>
    </row>
    <row r="173" spans="1:65" s="2" customFormat="1" ht="14.4" customHeight="1">
      <c r="A173" s="33"/>
      <c r="B173" s="34"/>
      <c r="C173" s="177" t="s">
        <v>271</v>
      </c>
      <c r="D173" s="177" t="s">
        <v>120</v>
      </c>
      <c r="E173" s="178" t="s">
        <v>272</v>
      </c>
      <c r="F173" s="179" t="s">
        <v>273</v>
      </c>
      <c r="G173" s="180" t="s">
        <v>150</v>
      </c>
      <c r="H173" s="181">
        <v>63</v>
      </c>
      <c r="I173" s="182"/>
      <c r="J173" s="183">
        <f>ROUND(I173*H173,2)</f>
        <v>0</v>
      </c>
      <c r="K173" s="179" t="s">
        <v>19</v>
      </c>
      <c r="L173" s="38"/>
      <c r="M173" s="184" t="s">
        <v>19</v>
      </c>
      <c r="N173" s="185" t="s">
        <v>42</v>
      </c>
      <c r="O173" s="63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125</v>
      </c>
      <c r="AT173" s="188" t="s">
        <v>120</v>
      </c>
      <c r="AU173" s="188" t="s">
        <v>81</v>
      </c>
      <c r="AY173" s="16" t="s">
        <v>118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6" t="s">
        <v>78</v>
      </c>
      <c r="BK173" s="189">
        <f>ROUND(I173*H173,2)</f>
        <v>0</v>
      </c>
      <c r="BL173" s="16" t="s">
        <v>125</v>
      </c>
      <c r="BM173" s="188" t="s">
        <v>274</v>
      </c>
    </row>
    <row r="174" spans="1:65" s="2" customFormat="1" ht="10.199999999999999">
      <c r="A174" s="33"/>
      <c r="B174" s="34"/>
      <c r="C174" s="35"/>
      <c r="D174" s="190" t="s">
        <v>127</v>
      </c>
      <c r="E174" s="35"/>
      <c r="F174" s="191" t="s">
        <v>273</v>
      </c>
      <c r="G174" s="35"/>
      <c r="H174" s="35"/>
      <c r="I174" s="192"/>
      <c r="J174" s="35"/>
      <c r="K174" s="35"/>
      <c r="L174" s="38"/>
      <c r="M174" s="193"/>
      <c r="N174" s="194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127</v>
      </c>
      <c r="AU174" s="16" t="s">
        <v>81</v>
      </c>
    </row>
    <row r="175" spans="1:65" s="13" customFormat="1" ht="10.199999999999999">
      <c r="B175" s="196"/>
      <c r="C175" s="197"/>
      <c r="D175" s="190" t="s">
        <v>131</v>
      </c>
      <c r="E175" s="198" t="s">
        <v>19</v>
      </c>
      <c r="F175" s="199" t="s">
        <v>153</v>
      </c>
      <c r="G175" s="197"/>
      <c r="H175" s="200">
        <v>21</v>
      </c>
      <c r="I175" s="201"/>
      <c r="J175" s="197"/>
      <c r="K175" s="197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131</v>
      </c>
      <c r="AU175" s="206" t="s">
        <v>81</v>
      </c>
      <c r="AV175" s="13" t="s">
        <v>81</v>
      </c>
      <c r="AW175" s="13" t="s">
        <v>33</v>
      </c>
      <c r="AX175" s="13" t="s">
        <v>71</v>
      </c>
      <c r="AY175" s="206" t="s">
        <v>118</v>
      </c>
    </row>
    <row r="176" spans="1:65" s="13" customFormat="1" ht="10.199999999999999">
      <c r="B176" s="196"/>
      <c r="C176" s="197"/>
      <c r="D176" s="190" t="s">
        <v>131</v>
      </c>
      <c r="E176" s="198" t="s">
        <v>19</v>
      </c>
      <c r="F176" s="199" t="s">
        <v>160</v>
      </c>
      <c r="G176" s="197"/>
      <c r="H176" s="200">
        <v>42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131</v>
      </c>
      <c r="AU176" s="206" t="s">
        <v>81</v>
      </c>
      <c r="AV176" s="13" t="s">
        <v>81</v>
      </c>
      <c r="AW176" s="13" t="s">
        <v>33</v>
      </c>
      <c r="AX176" s="13" t="s">
        <v>71</v>
      </c>
      <c r="AY176" s="206" t="s">
        <v>118</v>
      </c>
    </row>
    <row r="177" spans="1:65" s="2" customFormat="1" ht="14.4" customHeight="1">
      <c r="A177" s="33"/>
      <c r="B177" s="34"/>
      <c r="C177" s="207" t="s">
        <v>275</v>
      </c>
      <c r="D177" s="207" t="s">
        <v>140</v>
      </c>
      <c r="E177" s="208" t="s">
        <v>276</v>
      </c>
      <c r="F177" s="209" t="s">
        <v>277</v>
      </c>
      <c r="G177" s="210" t="s">
        <v>143</v>
      </c>
      <c r="H177" s="211">
        <v>4.62</v>
      </c>
      <c r="I177" s="212"/>
      <c r="J177" s="213">
        <f>ROUND(I177*H177,2)</f>
        <v>0</v>
      </c>
      <c r="K177" s="209" t="s">
        <v>19</v>
      </c>
      <c r="L177" s="214"/>
      <c r="M177" s="215" t="s">
        <v>19</v>
      </c>
      <c r="N177" s="216" t="s">
        <v>42</v>
      </c>
      <c r="O177" s="63"/>
      <c r="P177" s="186">
        <f>O177*H177</f>
        <v>0</v>
      </c>
      <c r="Q177" s="186">
        <v>1E-3</v>
      </c>
      <c r="R177" s="186">
        <f>Q177*H177</f>
        <v>4.62E-3</v>
      </c>
      <c r="S177" s="186">
        <v>0</v>
      </c>
      <c r="T177" s="18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8" t="s">
        <v>144</v>
      </c>
      <c r="AT177" s="188" t="s">
        <v>140</v>
      </c>
      <c r="AU177" s="188" t="s">
        <v>81</v>
      </c>
      <c r="AY177" s="16" t="s">
        <v>118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6" t="s">
        <v>78</v>
      </c>
      <c r="BK177" s="189">
        <f>ROUND(I177*H177,2)</f>
        <v>0</v>
      </c>
      <c r="BL177" s="16" t="s">
        <v>125</v>
      </c>
      <c r="BM177" s="188" t="s">
        <v>278</v>
      </c>
    </row>
    <row r="178" spans="1:65" s="2" customFormat="1" ht="10.199999999999999">
      <c r="A178" s="33"/>
      <c r="B178" s="34"/>
      <c r="C178" s="35"/>
      <c r="D178" s="190" t="s">
        <v>127</v>
      </c>
      <c r="E178" s="35"/>
      <c r="F178" s="191" t="s">
        <v>277</v>
      </c>
      <c r="G178" s="35"/>
      <c r="H178" s="35"/>
      <c r="I178" s="192"/>
      <c r="J178" s="35"/>
      <c r="K178" s="35"/>
      <c r="L178" s="38"/>
      <c r="M178" s="193"/>
      <c r="N178" s="194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127</v>
      </c>
      <c r="AU178" s="16" t="s">
        <v>81</v>
      </c>
    </row>
    <row r="179" spans="1:65" s="2" customFormat="1" ht="19.2">
      <c r="A179" s="33"/>
      <c r="B179" s="34"/>
      <c r="C179" s="35"/>
      <c r="D179" s="190" t="s">
        <v>129</v>
      </c>
      <c r="E179" s="35"/>
      <c r="F179" s="195" t="s">
        <v>279</v>
      </c>
      <c r="G179" s="35"/>
      <c r="H179" s="35"/>
      <c r="I179" s="192"/>
      <c r="J179" s="35"/>
      <c r="K179" s="35"/>
      <c r="L179" s="38"/>
      <c r="M179" s="193"/>
      <c r="N179" s="194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129</v>
      </c>
      <c r="AU179" s="16" t="s">
        <v>81</v>
      </c>
    </row>
    <row r="180" spans="1:65" s="13" customFormat="1" ht="10.199999999999999">
      <c r="B180" s="196"/>
      <c r="C180" s="197"/>
      <c r="D180" s="190" t="s">
        <v>131</v>
      </c>
      <c r="E180" s="198" t="s">
        <v>19</v>
      </c>
      <c r="F180" s="199" t="s">
        <v>280</v>
      </c>
      <c r="G180" s="197"/>
      <c r="H180" s="200">
        <v>3.78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131</v>
      </c>
      <c r="AU180" s="206" t="s">
        <v>81</v>
      </c>
      <c r="AV180" s="13" t="s">
        <v>81</v>
      </c>
      <c r="AW180" s="13" t="s">
        <v>33</v>
      </c>
      <c r="AX180" s="13" t="s">
        <v>71</v>
      </c>
      <c r="AY180" s="206" t="s">
        <v>118</v>
      </c>
    </row>
    <row r="181" spans="1:65" s="13" customFormat="1" ht="10.199999999999999">
      <c r="B181" s="196"/>
      <c r="C181" s="197"/>
      <c r="D181" s="190" t="s">
        <v>131</v>
      </c>
      <c r="E181" s="198" t="s">
        <v>19</v>
      </c>
      <c r="F181" s="199" t="s">
        <v>281</v>
      </c>
      <c r="G181" s="197"/>
      <c r="H181" s="200">
        <v>0.84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131</v>
      </c>
      <c r="AU181" s="206" t="s">
        <v>81</v>
      </c>
      <c r="AV181" s="13" t="s">
        <v>81</v>
      </c>
      <c r="AW181" s="13" t="s">
        <v>33</v>
      </c>
      <c r="AX181" s="13" t="s">
        <v>71</v>
      </c>
      <c r="AY181" s="206" t="s">
        <v>118</v>
      </c>
    </row>
    <row r="182" spans="1:65" s="2" customFormat="1" ht="14.4" customHeight="1">
      <c r="A182" s="33"/>
      <c r="B182" s="34"/>
      <c r="C182" s="177" t="s">
        <v>282</v>
      </c>
      <c r="D182" s="177" t="s">
        <v>120</v>
      </c>
      <c r="E182" s="178" t="s">
        <v>283</v>
      </c>
      <c r="F182" s="179" t="s">
        <v>284</v>
      </c>
      <c r="G182" s="180" t="s">
        <v>247</v>
      </c>
      <c r="H182" s="181">
        <v>7.38</v>
      </c>
      <c r="I182" s="182"/>
      <c r="J182" s="183">
        <f>ROUND(I182*H182,2)</f>
        <v>0</v>
      </c>
      <c r="K182" s="179" t="s">
        <v>124</v>
      </c>
      <c r="L182" s="38"/>
      <c r="M182" s="184" t="s">
        <v>19</v>
      </c>
      <c r="N182" s="185" t="s">
        <v>42</v>
      </c>
      <c r="O182" s="63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8" t="s">
        <v>125</v>
      </c>
      <c r="AT182" s="188" t="s">
        <v>120</v>
      </c>
      <c r="AU182" s="188" t="s">
        <v>81</v>
      </c>
      <c r="AY182" s="16" t="s">
        <v>118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6" t="s">
        <v>78</v>
      </c>
      <c r="BK182" s="189">
        <f>ROUND(I182*H182,2)</f>
        <v>0</v>
      </c>
      <c r="BL182" s="16" t="s">
        <v>125</v>
      </c>
      <c r="BM182" s="188" t="s">
        <v>285</v>
      </c>
    </row>
    <row r="183" spans="1:65" s="2" customFormat="1" ht="10.199999999999999">
      <c r="A183" s="33"/>
      <c r="B183" s="34"/>
      <c r="C183" s="35"/>
      <c r="D183" s="190" t="s">
        <v>127</v>
      </c>
      <c r="E183" s="35"/>
      <c r="F183" s="191" t="s">
        <v>286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127</v>
      </c>
      <c r="AU183" s="16" t="s">
        <v>81</v>
      </c>
    </row>
    <row r="184" spans="1:65" s="13" customFormat="1" ht="10.199999999999999">
      <c r="B184" s="196"/>
      <c r="C184" s="197"/>
      <c r="D184" s="190" t="s">
        <v>131</v>
      </c>
      <c r="E184" s="198" t="s">
        <v>19</v>
      </c>
      <c r="F184" s="199" t="s">
        <v>287</v>
      </c>
      <c r="G184" s="197"/>
      <c r="H184" s="200">
        <v>5.28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131</v>
      </c>
      <c r="AU184" s="206" t="s">
        <v>81</v>
      </c>
      <c r="AV184" s="13" t="s">
        <v>81</v>
      </c>
      <c r="AW184" s="13" t="s">
        <v>33</v>
      </c>
      <c r="AX184" s="13" t="s">
        <v>71</v>
      </c>
      <c r="AY184" s="206" t="s">
        <v>118</v>
      </c>
    </row>
    <row r="185" spans="1:65" s="13" customFormat="1" ht="10.199999999999999">
      <c r="B185" s="196"/>
      <c r="C185" s="197"/>
      <c r="D185" s="190" t="s">
        <v>131</v>
      </c>
      <c r="E185" s="198" t="s">
        <v>19</v>
      </c>
      <c r="F185" s="199" t="s">
        <v>288</v>
      </c>
      <c r="G185" s="197"/>
      <c r="H185" s="200">
        <v>2.1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131</v>
      </c>
      <c r="AU185" s="206" t="s">
        <v>81</v>
      </c>
      <c r="AV185" s="13" t="s">
        <v>81</v>
      </c>
      <c r="AW185" s="13" t="s">
        <v>33</v>
      </c>
      <c r="AX185" s="13" t="s">
        <v>71</v>
      </c>
      <c r="AY185" s="206" t="s">
        <v>118</v>
      </c>
    </row>
    <row r="186" spans="1:65" s="2" customFormat="1" ht="14.4" customHeight="1">
      <c r="A186" s="33"/>
      <c r="B186" s="34"/>
      <c r="C186" s="177" t="s">
        <v>289</v>
      </c>
      <c r="D186" s="177" t="s">
        <v>120</v>
      </c>
      <c r="E186" s="178" t="s">
        <v>290</v>
      </c>
      <c r="F186" s="179" t="s">
        <v>291</v>
      </c>
      <c r="G186" s="180" t="s">
        <v>247</v>
      </c>
      <c r="H186" s="181">
        <v>7.38</v>
      </c>
      <c r="I186" s="182"/>
      <c r="J186" s="183">
        <f>ROUND(I186*H186,2)</f>
        <v>0</v>
      </c>
      <c r="K186" s="179" t="s">
        <v>124</v>
      </c>
      <c r="L186" s="38"/>
      <c r="M186" s="184" t="s">
        <v>19</v>
      </c>
      <c r="N186" s="185" t="s">
        <v>42</v>
      </c>
      <c r="O186" s="63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8" t="s">
        <v>125</v>
      </c>
      <c r="AT186" s="188" t="s">
        <v>120</v>
      </c>
      <c r="AU186" s="188" t="s">
        <v>81</v>
      </c>
      <c r="AY186" s="16" t="s">
        <v>118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6" t="s">
        <v>78</v>
      </c>
      <c r="BK186" s="189">
        <f>ROUND(I186*H186,2)</f>
        <v>0</v>
      </c>
      <c r="BL186" s="16" t="s">
        <v>125</v>
      </c>
      <c r="BM186" s="188" t="s">
        <v>292</v>
      </c>
    </row>
    <row r="187" spans="1:65" s="2" customFormat="1" ht="10.199999999999999">
      <c r="A187" s="33"/>
      <c r="B187" s="34"/>
      <c r="C187" s="35"/>
      <c r="D187" s="190" t="s">
        <v>127</v>
      </c>
      <c r="E187" s="35"/>
      <c r="F187" s="191" t="s">
        <v>293</v>
      </c>
      <c r="G187" s="35"/>
      <c r="H187" s="35"/>
      <c r="I187" s="192"/>
      <c r="J187" s="35"/>
      <c r="K187" s="35"/>
      <c r="L187" s="38"/>
      <c r="M187" s="193"/>
      <c r="N187" s="194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127</v>
      </c>
      <c r="AU187" s="16" t="s">
        <v>81</v>
      </c>
    </row>
    <row r="188" spans="1:65" s="2" customFormat="1" ht="14.4" customHeight="1">
      <c r="A188" s="33"/>
      <c r="B188" s="34"/>
      <c r="C188" s="177" t="s">
        <v>294</v>
      </c>
      <c r="D188" s="177" t="s">
        <v>120</v>
      </c>
      <c r="E188" s="178" t="s">
        <v>295</v>
      </c>
      <c r="F188" s="179" t="s">
        <v>296</v>
      </c>
      <c r="G188" s="180" t="s">
        <v>247</v>
      </c>
      <c r="H188" s="181">
        <v>36.9</v>
      </c>
      <c r="I188" s="182"/>
      <c r="J188" s="183">
        <f>ROUND(I188*H188,2)</f>
        <v>0</v>
      </c>
      <c r="K188" s="179" t="s">
        <v>124</v>
      </c>
      <c r="L188" s="38"/>
      <c r="M188" s="184" t="s">
        <v>19</v>
      </c>
      <c r="N188" s="185" t="s">
        <v>42</v>
      </c>
      <c r="O188" s="63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8" t="s">
        <v>125</v>
      </c>
      <c r="AT188" s="188" t="s">
        <v>120</v>
      </c>
      <c r="AU188" s="188" t="s">
        <v>81</v>
      </c>
      <c r="AY188" s="16" t="s">
        <v>118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6" t="s">
        <v>78</v>
      </c>
      <c r="BK188" s="189">
        <f>ROUND(I188*H188,2)</f>
        <v>0</v>
      </c>
      <c r="BL188" s="16" t="s">
        <v>125</v>
      </c>
      <c r="BM188" s="188" t="s">
        <v>297</v>
      </c>
    </row>
    <row r="189" spans="1:65" s="2" customFormat="1" ht="10.199999999999999">
      <c r="A189" s="33"/>
      <c r="B189" s="34"/>
      <c r="C189" s="35"/>
      <c r="D189" s="190" t="s">
        <v>127</v>
      </c>
      <c r="E189" s="35"/>
      <c r="F189" s="191" t="s">
        <v>298</v>
      </c>
      <c r="G189" s="35"/>
      <c r="H189" s="35"/>
      <c r="I189" s="192"/>
      <c r="J189" s="35"/>
      <c r="K189" s="35"/>
      <c r="L189" s="38"/>
      <c r="M189" s="193"/>
      <c r="N189" s="194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127</v>
      </c>
      <c r="AU189" s="16" t="s">
        <v>81</v>
      </c>
    </row>
    <row r="190" spans="1:65" s="13" customFormat="1" ht="10.199999999999999">
      <c r="B190" s="196"/>
      <c r="C190" s="197"/>
      <c r="D190" s="190" t="s">
        <v>131</v>
      </c>
      <c r="E190" s="198" t="s">
        <v>19</v>
      </c>
      <c r="F190" s="199" t="s">
        <v>299</v>
      </c>
      <c r="G190" s="197"/>
      <c r="H190" s="200">
        <v>36.9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131</v>
      </c>
      <c r="AU190" s="206" t="s">
        <v>81</v>
      </c>
      <c r="AV190" s="13" t="s">
        <v>81</v>
      </c>
      <c r="AW190" s="13" t="s">
        <v>33</v>
      </c>
      <c r="AX190" s="13" t="s">
        <v>78</v>
      </c>
      <c r="AY190" s="206" t="s">
        <v>118</v>
      </c>
    </row>
    <row r="191" spans="1:65" s="2" customFormat="1" ht="14.4" customHeight="1">
      <c r="A191" s="33"/>
      <c r="B191" s="34"/>
      <c r="C191" s="207" t="s">
        <v>300</v>
      </c>
      <c r="D191" s="207" t="s">
        <v>140</v>
      </c>
      <c r="E191" s="208" t="s">
        <v>301</v>
      </c>
      <c r="F191" s="209" t="s">
        <v>302</v>
      </c>
      <c r="G191" s="210" t="s">
        <v>247</v>
      </c>
      <c r="H191" s="211">
        <v>7.38</v>
      </c>
      <c r="I191" s="212"/>
      <c r="J191" s="213">
        <f>ROUND(I191*H191,2)</f>
        <v>0</v>
      </c>
      <c r="K191" s="209" t="s">
        <v>124</v>
      </c>
      <c r="L191" s="214"/>
      <c r="M191" s="215" t="s">
        <v>19</v>
      </c>
      <c r="N191" s="216" t="s">
        <v>42</v>
      </c>
      <c r="O191" s="63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8" t="s">
        <v>144</v>
      </c>
      <c r="AT191" s="188" t="s">
        <v>140</v>
      </c>
      <c r="AU191" s="188" t="s">
        <v>81</v>
      </c>
      <c r="AY191" s="16" t="s">
        <v>118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16" t="s">
        <v>78</v>
      </c>
      <c r="BK191" s="189">
        <f>ROUND(I191*H191,2)</f>
        <v>0</v>
      </c>
      <c r="BL191" s="16" t="s">
        <v>125</v>
      </c>
      <c r="BM191" s="188" t="s">
        <v>303</v>
      </c>
    </row>
    <row r="192" spans="1:65" s="2" customFormat="1" ht="10.199999999999999">
      <c r="A192" s="33"/>
      <c r="B192" s="34"/>
      <c r="C192" s="35"/>
      <c r="D192" s="190" t="s">
        <v>127</v>
      </c>
      <c r="E192" s="35"/>
      <c r="F192" s="191" t="s">
        <v>302</v>
      </c>
      <c r="G192" s="35"/>
      <c r="H192" s="35"/>
      <c r="I192" s="192"/>
      <c r="J192" s="35"/>
      <c r="K192" s="35"/>
      <c r="L192" s="38"/>
      <c r="M192" s="193"/>
      <c r="N192" s="194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127</v>
      </c>
      <c r="AU192" s="16" t="s">
        <v>81</v>
      </c>
    </row>
    <row r="193" spans="1:65" s="12" customFormat="1" ht="22.8" customHeight="1">
      <c r="B193" s="161"/>
      <c r="C193" s="162"/>
      <c r="D193" s="163" t="s">
        <v>70</v>
      </c>
      <c r="E193" s="175" t="s">
        <v>139</v>
      </c>
      <c r="F193" s="175" t="s">
        <v>304</v>
      </c>
      <c r="G193" s="162"/>
      <c r="H193" s="162"/>
      <c r="I193" s="165"/>
      <c r="J193" s="176">
        <f>BK193</f>
        <v>0</v>
      </c>
      <c r="K193" s="162"/>
      <c r="L193" s="167"/>
      <c r="M193" s="168"/>
      <c r="N193" s="169"/>
      <c r="O193" s="169"/>
      <c r="P193" s="170">
        <f>SUM(P194:P201)</f>
        <v>0</v>
      </c>
      <c r="Q193" s="169"/>
      <c r="R193" s="170">
        <f>SUM(R194:R201)</f>
        <v>0</v>
      </c>
      <c r="S193" s="169"/>
      <c r="T193" s="171">
        <f>SUM(T194:T201)</f>
        <v>0</v>
      </c>
      <c r="AR193" s="172" t="s">
        <v>78</v>
      </c>
      <c r="AT193" s="173" t="s">
        <v>70</v>
      </c>
      <c r="AU193" s="173" t="s">
        <v>78</v>
      </c>
      <c r="AY193" s="172" t="s">
        <v>118</v>
      </c>
      <c r="BK193" s="174">
        <f>SUM(BK194:BK201)</f>
        <v>0</v>
      </c>
    </row>
    <row r="194" spans="1:65" s="2" customFormat="1" ht="14.4" customHeight="1">
      <c r="A194" s="33"/>
      <c r="B194" s="34"/>
      <c r="C194" s="177" t="s">
        <v>305</v>
      </c>
      <c r="D194" s="177" t="s">
        <v>120</v>
      </c>
      <c r="E194" s="178" t="s">
        <v>306</v>
      </c>
      <c r="F194" s="179" t="s">
        <v>307</v>
      </c>
      <c r="G194" s="180" t="s">
        <v>308</v>
      </c>
      <c r="H194" s="181">
        <v>542</v>
      </c>
      <c r="I194" s="182"/>
      <c r="J194" s="183">
        <f>ROUND(I194*H194,2)</f>
        <v>0</v>
      </c>
      <c r="K194" s="179" t="s">
        <v>19</v>
      </c>
      <c r="L194" s="38"/>
      <c r="M194" s="184" t="s">
        <v>19</v>
      </c>
      <c r="N194" s="185" t="s">
        <v>42</v>
      </c>
      <c r="O194" s="63"/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8" t="s">
        <v>125</v>
      </c>
      <c r="AT194" s="188" t="s">
        <v>120</v>
      </c>
      <c r="AU194" s="188" t="s">
        <v>81</v>
      </c>
      <c r="AY194" s="16" t="s">
        <v>118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6" t="s">
        <v>78</v>
      </c>
      <c r="BK194" s="189">
        <f>ROUND(I194*H194,2)</f>
        <v>0</v>
      </c>
      <c r="BL194" s="16" t="s">
        <v>125</v>
      </c>
      <c r="BM194" s="188" t="s">
        <v>309</v>
      </c>
    </row>
    <row r="195" spans="1:65" s="2" customFormat="1" ht="10.199999999999999">
      <c r="A195" s="33"/>
      <c r="B195" s="34"/>
      <c r="C195" s="35"/>
      <c r="D195" s="190" t="s">
        <v>127</v>
      </c>
      <c r="E195" s="35"/>
      <c r="F195" s="191" t="s">
        <v>307</v>
      </c>
      <c r="G195" s="35"/>
      <c r="H195" s="35"/>
      <c r="I195" s="192"/>
      <c r="J195" s="35"/>
      <c r="K195" s="35"/>
      <c r="L195" s="38"/>
      <c r="M195" s="193"/>
      <c r="N195" s="194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127</v>
      </c>
      <c r="AU195" s="16" t="s">
        <v>81</v>
      </c>
    </row>
    <row r="196" spans="1:65" s="2" customFormat="1" ht="48">
      <c r="A196" s="33"/>
      <c r="B196" s="34"/>
      <c r="C196" s="35"/>
      <c r="D196" s="190" t="s">
        <v>129</v>
      </c>
      <c r="E196" s="35"/>
      <c r="F196" s="195" t="s">
        <v>310</v>
      </c>
      <c r="G196" s="35"/>
      <c r="H196" s="35"/>
      <c r="I196" s="192"/>
      <c r="J196" s="35"/>
      <c r="K196" s="35"/>
      <c r="L196" s="38"/>
      <c r="M196" s="193"/>
      <c r="N196" s="194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129</v>
      </c>
      <c r="AU196" s="16" t="s">
        <v>81</v>
      </c>
    </row>
    <row r="197" spans="1:65" s="13" customFormat="1" ht="10.199999999999999">
      <c r="B197" s="196"/>
      <c r="C197" s="197"/>
      <c r="D197" s="190" t="s">
        <v>131</v>
      </c>
      <c r="E197" s="198" t="s">
        <v>19</v>
      </c>
      <c r="F197" s="199" t="s">
        <v>311</v>
      </c>
      <c r="G197" s="197"/>
      <c r="H197" s="200">
        <v>542</v>
      </c>
      <c r="I197" s="201"/>
      <c r="J197" s="197"/>
      <c r="K197" s="197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131</v>
      </c>
      <c r="AU197" s="206" t="s">
        <v>81</v>
      </c>
      <c r="AV197" s="13" t="s">
        <v>81</v>
      </c>
      <c r="AW197" s="13" t="s">
        <v>33</v>
      </c>
      <c r="AX197" s="13" t="s">
        <v>78</v>
      </c>
      <c r="AY197" s="206" t="s">
        <v>118</v>
      </c>
    </row>
    <row r="198" spans="1:65" s="2" customFormat="1" ht="14.4" customHeight="1">
      <c r="A198" s="33"/>
      <c r="B198" s="34"/>
      <c r="C198" s="177" t="s">
        <v>312</v>
      </c>
      <c r="D198" s="177" t="s">
        <v>120</v>
      </c>
      <c r="E198" s="178" t="s">
        <v>313</v>
      </c>
      <c r="F198" s="179" t="s">
        <v>314</v>
      </c>
      <c r="G198" s="180" t="s">
        <v>183</v>
      </c>
      <c r="H198" s="181">
        <v>2</v>
      </c>
      <c r="I198" s="182"/>
      <c r="J198" s="183">
        <f>ROUND(I198*H198,2)</f>
        <v>0</v>
      </c>
      <c r="K198" s="179" t="s">
        <v>19</v>
      </c>
      <c r="L198" s="38"/>
      <c r="M198" s="184" t="s">
        <v>19</v>
      </c>
      <c r="N198" s="185" t="s">
        <v>42</v>
      </c>
      <c r="O198" s="63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8" t="s">
        <v>125</v>
      </c>
      <c r="AT198" s="188" t="s">
        <v>120</v>
      </c>
      <c r="AU198" s="188" t="s">
        <v>81</v>
      </c>
      <c r="AY198" s="16" t="s">
        <v>118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6" t="s">
        <v>78</v>
      </c>
      <c r="BK198" s="189">
        <f>ROUND(I198*H198,2)</f>
        <v>0</v>
      </c>
      <c r="BL198" s="16" t="s">
        <v>125</v>
      </c>
      <c r="BM198" s="188" t="s">
        <v>315</v>
      </c>
    </row>
    <row r="199" spans="1:65" s="2" customFormat="1" ht="10.199999999999999">
      <c r="A199" s="33"/>
      <c r="B199" s="34"/>
      <c r="C199" s="35"/>
      <c r="D199" s="190" t="s">
        <v>127</v>
      </c>
      <c r="E199" s="35"/>
      <c r="F199" s="191" t="s">
        <v>314</v>
      </c>
      <c r="G199" s="35"/>
      <c r="H199" s="35"/>
      <c r="I199" s="192"/>
      <c r="J199" s="35"/>
      <c r="K199" s="35"/>
      <c r="L199" s="38"/>
      <c r="M199" s="193"/>
      <c r="N199" s="194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127</v>
      </c>
      <c r="AU199" s="16" t="s">
        <v>81</v>
      </c>
    </row>
    <row r="200" spans="1:65" s="2" customFormat="1" ht="28.8">
      <c r="A200" s="33"/>
      <c r="B200" s="34"/>
      <c r="C200" s="35"/>
      <c r="D200" s="190" t="s">
        <v>129</v>
      </c>
      <c r="E200" s="35"/>
      <c r="F200" s="195" t="s">
        <v>316</v>
      </c>
      <c r="G200" s="35"/>
      <c r="H200" s="35"/>
      <c r="I200" s="192"/>
      <c r="J200" s="35"/>
      <c r="K200" s="35"/>
      <c r="L200" s="38"/>
      <c r="M200" s="193"/>
      <c r="N200" s="194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129</v>
      </c>
      <c r="AU200" s="16" t="s">
        <v>81</v>
      </c>
    </row>
    <row r="201" spans="1:65" s="13" customFormat="1" ht="10.199999999999999">
      <c r="B201" s="196"/>
      <c r="C201" s="197"/>
      <c r="D201" s="190" t="s">
        <v>131</v>
      </c>
      <c r="E201" s="198" t="s">
        <v>19</v>
      </c>
      <c r="F201" s="199" t="s">
        <v>317</v>
      </c>
      <c r="G201" s="197"/>
      <c r="H201" s="200">
        <v>2</v>
      </c>
      <c r="I201" s="201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131</v>
      </c>
      <c r="AU201" s="206" t="s">
        <v>81</v>
      </c>
      <c r="AV201" s="13" t="s">
        <v>81</v>
      </c>
      <c r="AW201" s="13" t="s">
        <v>33</v>
      </c>
      <c r="AX201" s="13" t="s">
        <v>78</v>
      </c>
      <c r="AY201" s="206" t="s">
        <v>118</v>
      </c>
    </row>
    <row r="202" spans="1:65" s="12" customFormat="1" ht="22.8" customHeight="1">
      <c r="B202" s="161"/>
      <c r="C202" s="162"/>
      <c r="D202" s="163" t="s">
        <v>70</v>
      </c>
      <c r="E202" s="175" t="s">
        <v>175</v>
      </c>
      <c r="F202" s="175" t="s">
        <v>318</v>
      </c>
      <c r="G202" s="162"/>
      <c r="H202" s="162"/>
      <c r="I202" s="165"/>
      <c r="J202" s="176">
        <f>BK202</f>
        <v>0</v>
      </c>
      <c r="K202" s="162"/>
      <c r="L202" s="167"/>
      <c r="M202" s="168"/>
      <c r="N202" s="169"/>
      <c r="O202" s="169"/>
      <c r="P202" s="170">
        <f>SUM(P203:P205)</f>
        <v>0</v>
      </c>
      <c r="Q202" s="169"/>
      <c r="R202" s="170">
        <f>SUM(R203:R205)</f>
        <v>0</v>
      </c>
      <c r="S202" s="169"/>
      <c r="T202" s="171">
        <f>SUM(T203:T205)</f>
        <v>0</v>
      </c>
      <c r="AR202" s="172" t="s">
        <v>78</v>
      </c>
      <c r="AT202" s="173" t="s">
        <v>70</v>
      </c>
      <c r="AU202" s="173" t="s">
        <v>78</v>
      </c>
      <c r="AY202" s="172" t="s">
        <v>118</v>
      </c>
      <c r="BK202" s="174">
        <f>SUM(BK203:BK205)</f>
        <v>0</v>
      </c>
    </row>
    <row r="203" spans="1:65" s="2" customFormat="1" ht="14.4" customHeight="1">
      <c r="A203" s="33"/>
      <c r="B203" s="34"/>
      <c r="C203" s="177" t="s">
        <v>319</v>
      </c>
      <c r="D203" s="177" t="s">
        <v>120</v>
      </c>
      <c r="E203" s="178" t="s">
        <v>320</v>
      </c>
      <c r="F203" s="179" t="s">
        <v>321</v>
      </c>
      <c r="G203" s="180" t="s">
        <v>183</v>
      </c>
      <c r="H203" s="181">
        <v>15</v>
      </c>
      <c r="I203" s="182"/>
      <c r="J203" s="183">
        <f>ROUND(I203*H203,2)</f>
        <v>0</v>
      </c>
      <c r="K203" s="179" t="s">
        <v>19</v>
      </c>
      <c r="L203" s="38"/>
      <c r="M203" s="184" t="s">
        <v>19</v>
      </c>
      <c r="N203" s="185" t="s">
        <v>42</v>
      </c>
      <c r="O203" s="63"/>
      <c r="P203" s="186">
        <f>O203*H203</f>
        <v>0</v>
      </c>
      <c r="Q203" s="186">
        <v>0</v>
      </c>
      <c r="R203" s="186">
        <f>Q203*H203</f>
        <v>0</v>
      </c>
      <c r="S203" s="186">
        <v>0</v>
      </c>
      <c r="T203" s="18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8" t="s">
        <v>125</v>
      </c>
      <c r="AT203" s="188" t="s">
        <v>120</v>
      </c>
      <c r="AU203" s="188" t="s">
        <v>81</v>
      </c>
      <c r="AY203" s="16" t="s">
        <v>118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16" t="s">
        <v>78</v>
      </c>
      <c r="BK203" s="189">
        <f>ROUND(I203*H203,2)</f>
        <v>0</v>
      </c>
      <c r="BL203" s="16" t="s">
        <v>125</v>
      </c>
      <c r="BM203" s="188" t="s">
        <v>322</v>
      </c>
    </row>
    <row r="204" spans="1:65" s="2" customFormat="1" ht="10.199999999999999">
      <c r="A204" s="33"/>
      <c r="B204" s="34"/>
      <c r="C204" s="35"/>
      <c r="D204" s="190" t="s">
        <v>127</v>
      </c>
      <c r="E204" s="35"/>
      <c r="F204" s="191" t="s">
        <v>321</v>
      </c>
      <c r="G204" s="35"/>
      <c r="H204" s="35"/>
      <c r="I204" s="192"/>
      <c r="J204" s="35"/>
      <c r="K204" s="35"/>
      <c r="L204" s="38"/>
      <c r="M204" s="193"/>
      <c r="N204" s="194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127</v>
      </c>
      <c r="AU204" s="16" t="s">
        <v>81</v>
      </c>
    </row>
    <row r="205" spans="1:65" s="13" customFormat="1" ht="10.199999999999999">
      <c r="B205" s="196"/>
      <c r="C205" s="197"/>
      <c r="D205" s="190" t="s">
        <v>131</v>
      </c>
      <c r="E205" s="198" t="s">
        <v>19</v>
      </c>
      <c r="F205" s="199" t="s">
        <v>323</v>
      </c>
      <c r="G205" s="197"/>
      <c r="H205" s="200">
        <v>15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131</v>
      </c>
      <c r="AU205" s="206" t="s">
        <v>81</v>
      </c>
      <c r="AV205" s="13" t="s">
        <v>81</v>
      </c>
      <c r="AW205" s="13" t="s">
        <v>33</v>
      </c>
      <c r="AX205" s="13" t="s">
        <v>78</v>
      </c>
      <c r="AY205" s="206" t="s">
        <v>118</v>
      </c>
    </row>
    <row r="206" spans="1:65" s="12" customFormat="1" ht="22.8" customHeight="1">
      <c r="B206" s="161"/>
      <c r="C206" s="162"/>
      <c r="D206" s="163" t="s">
        <v>70</v>
      </c>
      <c r="E206" s="175" t="s">
        <v>324</v>
      </c>
      <c r="F206" s="175" t="s">
        <v>325</v>
      </c>
      <c r="G206" s="162"/>
      <c r="H206" s="162"/>
      <c r="I206" s="165"/>
      <c r="J206" s="176">
        <f>BK206</f>
        <v>0</v>
      </c>
      <c r="K206" s="162"/>
      <c r="L206" s="167"/>
      <c r="M206" s="168"/>
      <c r="N206" s="169"/>
      <c r="O206" s="169"/>
      <c r="P206" s="170">
        <f>SUM(P207:P208)</f>
        <v>0</v>
      </c>
      <c r="Q206" s="169"/>
      <c r="R206" s="170">
        <f>SUM(R207:R208)</f>
        <v>0</v>
      </c>
      <c r="S206" s="169"/>
      <c r="T206" s="171">
        <f>SUM(T207:T208)</f>
        <v>0</v>
      </c>
      <c r="AR206" s="172" t="s">
        <v>78</v>
      </c>
      <c r="AT206" s="173" t="s">
        <v>70</v>
      </c>
      <c r="AU206" s="173" t="s">
        <v>78</v>
      </c>
      <c r="AY206" s="172" t="s">
        <v>118</v>
      </c>
      <c r="BK206" s="174">
        <f>SUM(BK207:BK208)</f>
        <v>0</v>
      </c>
    </row>
    <row r="207" spans="1:65" s="2" customFormat="1" ht="14.4" customHeight="1">
      <c r="A207" s="33"/>
      <c r="B207" s="34"/>
      <c r="C207" s="177" t="s">
        <v>326</v>
      </c>
      <c r="D207" s="177" t="s">
        <v>120</v>
      </c>
      <c r="E207" s="178" t="s">
        <v>327</v>
      </c>
      <c r="F207" s="179" t="s">
        <v>328</v>
      </c>
      <c r="G207" s="180" t="s">
        <v>329</v>
      </c>
      <c r="H207" s="181">
        <v>1.8979999999999999</v>
      </c>
      <c r="I207" s="182"/>
      <c r="J207" s="183">
        <f>ROUND(I207*H207,2)</f>
        <v>0</v>
      </c>
      <c r="K207" s="179" t="s">
        <v>124</v>
      </c>
      <c r="L207" s="38"/>
      <c r="M207" s="184" t="s">
        <v>19</v>
      </c>
      <c r="N207" s="185" t="s">
        <v>42</v>
      </c>
      <c r="O207" s="63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8" t="s">
        <v>125</v>
      </c>
      <c r="AT207" s="188" t="s">
        <v>120</v>
      </c>
      <c r="AU207" s="188" t="s">
        <v>81</v>
      </c>
      <c r="AY207" s="16" t="s">
        <v>118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6" t="s">
        <v>78</v>
      </c>
      <c r="BK207" s="189">
        <f>ROUND(I207*H207,2)</f>
        <v>0</v>
      </c>
      <c r="BL207" s="16" t="s">
        <v>125</v>
      </c>
      <c r="BM207" s="188" t="s">
        <v>330</v>
      </c>
    </row>
    <row r="208" spans="1:65" s="2" customFormat="1" ht="10.199999999999999">
      <c r="A208" s="33"/>
      <c r="B208" s="34"/>
      <c r="C208" s="35"/>
      <c r="D208" s="190" t="s">
        <v>127</v>
      </c>
      <c r="E208" s="35"/>
      <c r="F208" s="191" t="s">
        <v>331</v>
      </c>
      <c r="G208" s="35"/>
      <c r="H208" s="35"/>
      <c r="I208" s="192"/>
      <c r="J208" s="35"/>
      <c r="K208" s="35"/>
      <c r="L208" s="38"/>
      <c r="M208" s="217"/>
      <c r="N208" s="218"/>
      <c r="O208" s="219"/>
      <c r="P208" s="219"/>
      <c r="Q208" s="219"/>
      <c r="R208" s="219"/>
      <c r="S208" s="219"/>
      <c r="T208" s="22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127</v>
      </c>
      <c r="AU208" s="16" t="s">
        <v>81</v>
      </c>
    </row>
    <row r="209" spans="1:31" s="2" customFormat="1" ht="6.9" customHeight="1">
      <c r="A209" s="33"/>
      <c r="B209" s="46"/>
      <c r="C209" s="47"/>
      <c r="D209" s="47"/>
      <c r="E209" s="47"/>
      <c r="F209" s="47"/>
      <c r="G209" s="47"/>
      <c r="H209" s="47"/>
      <c r="I209" s="47"/>
      <c r="J209" s="47"/>
      <c r="K209" s="47"/>
      <c r="L209" s="38"/>
      <c r="M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</sheetData>
  <sheetProtection algorithmName="SHA-512" hashValue="SRxJ9xfvHOgN5sgTG4Bt1EEjSgPokbha+FrVAE+06sRyo4vbVEIWdxBaTQAIoPEPygIqWgv9wCq+AetfCcNO/w==" saltValue="CCVhaTpeJbuDib+rFEuGtsweIYogSK2P95dkvkBDHZU1DF1Pp6Hfy9DBhYolf1AJRQElp1TOw/lMlt8m2Ev6eg==" spinCount="100000" sheet="1" objects="1" scenarios="1" formatColumns="0" formatRows="0" autoFilter="0"/>
  <autoFilter ref="C83:K20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0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6" t="s">
        <v>87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6" t="str">
        <f>'Rekapitulace stavby'!K6</f>
        <v>Společná zařízení Malé Výkleky - Větrolam PEO 5</v>
      </c>
      <c r="F7" s="347"/>
      <c r="G7" s="347"/>
      <c r="H7" s="347"/>
      <c r="L7" s="19"/>
    </row>
    <row r="8" spans="1:46" s="1" customFormat="1" ht="12" customHeight="1">
      <c r="B8" s="19"/>
      <c r="D8" s="111" t="s">
        <v>92</v>
      </c>
      <c r="L8" s="19"/>
    </row>
    <row r="9" spans="1:46" s="2" customFormat="1" ht="14.4" customHeight="1">
      <c r="A9" s="33"/>
      <c r="B9" s="38"/>
      <c r="C9" s="33"/>
      <c r="D9" s="33"/>
      <c r="E9" s="346" t="s">
        <v>93</v>
      </c>
      <c r="F9" s="349"/>
      <c r="G9" s="349"/>
      <c r="H9" s="349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332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5.6" customHeight="1">
      <c r="A11" s="33"/>
      <c r="B11" s="38"/>
      <c r="C11" s="33"/>
      <c r="D11" s="33"/>
      <c r="E11" s="348" t="s">
        <v>333</v>
      </c>
      <c r="F11" s="349"/>
      <c r="G11" s="349"/>
      <c r="H11" s="349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2. 2. 2021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0" t="str">
        <f>'Rekapitulace stavby'!E14</f>
        <v>Vyplň údaj</v>
      </c>
      <c r="F20" s="351"/>
      <c r="G20" s="351"/>
      <c r="H20" s="351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4"/>
      <c r="B29" s="115"/>
      <c r="C29" s="114"/>
      <c r="D29" s="114"/>
      <c r="E29" s="352" t="s">
        <v>19</v>
      </c>
      <c r="F29" s="352"/>
      <c r="G29" s="352"/>
      <c r="H29" s="352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41</v>
      </c>
      <c r="E35" s="111" t="s">
        <v>42</v>
      </c>
      <c r="F35" s="122">
        <f>ROUND((SUM(BE88:BE129)),  2)</f>
        <v>0</v>
      </c>
      <c r="G35" s="33"/>
      <c r="H35" s="33"/>
      <c r="I35" s="123">
        <v>0.21</v>
      </c>
      <c r="J35" s="122">
        <f>ROUND(((SUM(BE88:BE129))*I35),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43</v>
      </c>
      <c r="F36" s="122">
        <f>ROUND((SUM(BF88:BF129)),  2)</f>
        <v>0</v>
      </c>
      <c r="G36" s="33"/>
      <c r="H36" s="33"/>
      <c r="I36" s="123">
        <v>0.15</v>
      </c>
      <c r="J36" s="122">
        <f>ROUND(((SUM(BF88:BF129))*I36),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44</v>
      </c>
      <c r="F37" s="122">
        <f>ROUND((SUM(BG88:BG129)),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45</v>
      </c>
      <c r="F38" s="122">
        <f>ROUND((SUM(BH88:BH129)),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46</v>
      </c>
      <c r="F39" s="122">
        <f>ROUND((SUM(BI88:BI129)),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94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53" t="str">
        <f>E7</f>
        <v>Společná zařízení Malé Výkleky - Větrolam PEO 5</v>
      </c>
      <c r="F50" s="354"/>
      <c r="G50" s="354"/>
      <c r="H50" s="354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53" t="s">
        <v>93</v>
      </c>
      <c r="F52" s="355"/>
      <c r="G52" s="355"/>
      <c r="H52" s="355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332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35"/>
      <c r="D54" s="35"/>
      <c r="E54" s="302" t="str">
        <f>E11</f>
        <v>SO 01.1 - Následná péče 1. rok</v>
      </c>
      <c r="F54" s="355"/>
      <c r="G54" s="355"/>
      <c r="H54" s="355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2. 2. 2021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6" customHeight="1">
      <c r="A58" s="33"/>
      <c r="B58" s="34"/>
      <c r="C58" s="28" t="s">
        <v>25</v>
      </c>
      <c r="D58" s="35"/>
      <c r="E58" s="35"/>
      <c r="F58" s="26" t="str">
        <f>E17</f>
        <v>ČR-SPÚ, Pobočka Pardubice</v>
      </c>
      <c r="G58" s="35"/>
      <c r="H58" s="35"/>
      <c r="I58" s="28" t="s">
        <v>31</v>
      </c>
      <c r="J58" s="31" t="str">
        <f>E23</f>
        <v>GAP Pardubice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95</v>
      </c>
      <c r="D61" s="136"/>
      <c r="E61" s="136"/>
      <c r="F61" s="136"/>
      <c r="G61" s="136"/>
      <c r="H61" s="136"/>
      <c r="I61" s="136"/>
      <c r="J61" s="137" t="s">
        <v>96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97</v>
      </c>
    </row>
    <row r="64" spans="1:47" s="9" customFormat="1" ht="24.9" customHeight="1">
      <c r="B64" s="139"/>
      <c r="C64" s="140"/>
      <c r="D64" s="141" t="s">
        <v>98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95" customHeight="1">
      <c r="B65" s="145"/>
      <c r="C65" s="96"/>
      <c r="D65" s="146" t="s">
        <v>99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95" customHeight="1">
      <c r="B66" s="145"/>
      <c r="C66" s="96"/>
      <c r="D66" s="146" t="s">
        <v>102</v>
      </c>
      <c r="E66" s="147"/>
      <c r="F66" s="147"/>
      <c r="G66" s="147"/>
      <c r="H66" s="147"/>
      <c r="I66" s="147"/>
      <c r="J66" s="148">
        <f>J127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103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53" t="str">
        <f>E7</f>
        <v>Společná zařízení Malé Výkleky - Větrolam PEO 5</v>
      </c>
      <c r="F76" s="354"/>
      <c r="G76" s="354"/>
      <c r="H76" s="354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92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53" t="s">
        <v>93</v>
      </c>
      <c r="F78" s="355"/>
      <c r="G78" s="355"/>
      <c r="H78" s="35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332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35"/>
      <c r="D80" s="35"/>
      <c r="E80" s="302" t="str">
        <f>E11</f>
        <v>SO 01.1 - Následná péče 1. rok</v>
      </c>
      <c r="F80" s="355"/>
      <c r="G80" s="355"/>
      <c r="H80" s="35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2. 2. 2021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25</v>
      </c>
      <c r="D84" s="35"/>
      <c r="E84" s="35"/>
      <c r="F84" s="26" t="str">
        <f>E17</f>
        <v>ČR-SPÚ, Pobočka Pardubice</v>
      </c>
      <c r="G84" s="35"/>
      <c r="H84" s="35"/>
      <c r="I84" s="28" t="s">
        <v>31</v>
      </c>
      <c r="J84" s="31" t="str">
        <f>E23</f>
        <v>GAP Pardubice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104</v>
      </c>
      <c r="D87" s="153" t="s">
        <v>56</v>
      </c>
      <c r="E87" s="153" t="s">
        <v>52</v>
      </c>
      <c r="F87" s="153" t="s">
        <v>53</v>
      </c>
      <c r="G87" s="153" t="s">
        <v>105</v>
      </c>
      <c r="H87" s="153" t="s">
        <v>106</v>
      </c>
      <c r="I87" s="153" t="s">
        <v>107</v>
      </c>
      <c r="J87" s="153" t="s">
        <v>96</v>
      </c>
      <c r="K87" s="154" t="s">
        <v>108</v>
      </c>
      <c r="L87" s="155"/>
      <c r="M87" s="67" t="s">
        <v>19</v>
      </c>
      <c r="N87" s="68" t="s">
        <v>41</v>
      </c>
      <c r="O87" s="68" t="s">
        <v>109</v>
      </c>
      <c r="P87" s="68" t="s">
        <v>110</v>
      </c>
      <c r="Q87" s="68" t="s">
        <v>111</v>
      </c>
      <c r="R87" s="68" t="s">
        <v>112</v>
      </c>
      <c r="S87" s="68" t="s">
        <v>113</v>
      </c>
      <c r="T87" s="69" t="s">
        <v>114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8" customHeight="1">
      <c r="A88" s="33"/>
      <c r="B88" s="34"/>
      <c r="C88" s="74" t="s">
        <v>115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0.14833100000000002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97</v>
      </c>
      <c r="BK88" s="160">
        <f>BK89</f>
        <v>0</v>
      </c>
    </row>
    <row r="89" spans="1:65" s="12" customFormat="1" ht="25.95" customHeight="1">
      <c r="B89" s="161"/>
      <c r="C89" s="162"/>
      <c r="D89" s="163" t="s">
        <v>70</v>
      </c>
      <c r="E89" s="164" t="s">
        <v>116</v>
      </c>
      <c r="F89" s="164" t="s">
        <v>117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P90+P127</f>
        <v>0</v>
      </c>
      <c r="Q89" s="169"/>
      <c r="R89" s="170">
        <f>R90+R127</f>
        <v>0.14833100000000002</v>
      </c>
      <c r="S89" s="169"/>
      <c r="T89" s="171">
        <f>T90+T127</f>
        <v>0</v>
      </c>
      <c r="AR89" s="172" t="s">
        <v>78</v>
      </c>
      <c r="AT89" s="173" t="s">
        <v>70</v>
      </c>
      <c r="AU89" s="173" t="s">
        <v>71</v>
      </c>
      <c r="AY89" s="172" t="s">
        <v>118</v>
      </c>
      <c r="BK89" s="174">
        <f>BK90+BK127</f>
        <v>0</v>
      </c>
    </row>
    <row r="90" spans="1:65" s="12" customFormat="1" ht="22.8" customHeight="1">
      <c r="B90" s="161"/>
      <c r="C90" s="162"/>
      <c r="D90" s="163" t="s">
        <v>70</v>
      </c>
      <c r="E90" s="175" t="s">
        <v>78</v>
      </c>
      <c r="F90" s="175" t="s">
        <v>119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SUM(P91:P126)</f>
        <v>0</v>
      </c>
      <c r="Q90" s="169"/>
      <c r="R90" s="170">
        <f>SUM(R91:R126)</f>
        <v>0.14833100000000002</v>
      </c>
      <c r="S90" s="169"/>
      <c r="T90" s="171">
        <f>SUM(T91:T126)</f>
        <v>0</v>
      </c>
      <c r="AR90" s="172" t="s">
        <v>78</v>
      </c>
      <c r="AT90" s="173" t="s">
        <v>70</v>
      </c>
      <c r="AU90" s="173" t="s">
        <v>78</v>
      </c>
      <c r="AY90" s="172" t="s">
        <v>118</v>
      </c>
      <c r="BK90" s="174">
        <f>SUM(BK91:BK126)</f>
        <v>0</v>
      </c>
    </row>
    <row r="91" spans="1:65" s="2" customFormat="1" ht="14.4" customHeight="1">
      <c r="A91" s="33"/>
      <c r="B91" s="34"/>
      <c r="C91" s="177" t="s">
        <v>78</v>
      </c>
      <c r="D91" s="177" t="s">
        <v>120</v>
      </c>
      <c r="E91" s="178" t="s">
        <v>121</v>
      </c>
      <c r="F91" s="179" t="s">
        <v>122</v>
      </c>
      <c r="G91" s="180" t="s">
        <v>123</v>
      </c>
      <c r="H91" s="181">
        <v>6543</v>
      </c>
      <c r="I91" s="182"/>
      <c r="J91" s="183">
        <f>ROUND(I91*H91,2)</f>
        <v>0</v>
      </c>
      <c r="K91" s="179" t="s">
        <v>124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125</v>
      </c>
      <c r="AT91" s="188" t="s">
        <v>120</v>
      </c>
      <c r="AU91" s="188" t="s">
        <v>81</v>
      </c>
      <c r="AY91" s="16" t="s">
        <v>118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78</v>
      </c>
      <c r="BK91" s="189">
        <f>ROUND(I91*H91,2)</f>
        <v>0</v>
      </c>
      <c r="BL91" s="16" t="s">
        <v>125</v>
      </c>
      <c r="BM91" s="188" t="s">
        <v>334</v>
      </c>
    </row>
    <row r="92" spans="1:65" s="2" customFormat="1" ht="10.199999999999999">
      <c r="A92" s="33"/>
      <c r="B92" s="34"/>
      <c r="C92" s="35"/>
      <c r="D92" s="190" t="s">
        <v>127</v>
      </c>
      <c r="E92" s="35"/>
      <c r="F92" s="191" t="s">
        <v>128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81</v>
      </c>
    </row>
    <row r="93" spans="1:65" s="2" customFormat="1" ht="28.8">
      <c r="A93" s="33"/>
      <c r="B93" s="34"/>
      <c r="C93" s="35"/>
      <c r="D93" s="190" t="s">
        <v>129</v>
      </c>
      <c r="E93" s="35"/>
      <c r="F93" s="195" t="s">
        <v>335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129</v>
      </c>
      <c r="AU93" s="16" t="s">
        <v>81</v>
      </c>
    </row>
    <row r="94" spans="1:65" s="13" customFormat="1" ht="10.199999999999999">
      <c r="B94" s="196"/>
      <c r="C94" s="197"/>
      <c r="D94" s="190" t="s">
        <v>131</v>
      </c>
      <c r="E94" s="198" t="s">
        <v>19</v>
      </c>
      <c r="F94" s="199" t="s">
        <v>336</v>
      </c>
      <c r="G94" s="197"/>
      <c r="H94" s="200">
        <v>6543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131</v>
      </c>
      <c r="AU94" s="206" t="s">
        <v>81</v>
      </c>
      <c r="AV94" s="13" t="s">
        <v>81</v>
      </c>
      <c r="AW94" s="13" t="s">
        <v>33</v>
      </c>
      <c r="AX94" s="13" t="s">
        <v>78</v>
      </c>
      <c r="AY94" s="206" t="s">
        <v>118</v>
      </c>
    </row>
    <row r="95" spans="1:65" s="2" customFormat="1" ht="14.4" customHeight="1">
      <c r="A95" s="33"/>
      <c r="B95" s="34"/>
      <c r="C95" s="177" t="s">
        <v>81</v>
      </c>
      <c r="D95" s="177" t="s">
        <v>120</v>
      </c>
      <c r="E95" s="178" t="s">
        <v>337</v>
      </c>
      <c r="F95" s="179" t="s">
        <v>338</v>
      </c>
      <c r="G95" s="180" t="s">
        <v>150</v>
      </c>
      <c r="H95" s="181">
        <v>570</v>
      </c>
      <c r="I95" s="182"/>
      <c r="J95" s="183">
        <f>ROUND(I95*H95,2)</f>
        <v>0</v>
      </c>
      <c r="K95" s="179" t="s">
        <v>19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125</v>
      </c>
      <c r="AT95" s="188" t="s">
        <v>120</v>
      </c>
      <c r="AU95" s="188" t="s">
        <v>81</v>
      </c>
      <c r="AY95" s="16" t="s">
        <v>118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78</v>
      </c>
      <c r="BK95" s="189">
        <f>ROUND(I95*H95,2)</f>
        <v>0</v>
      </c>
      <c r="BL95" s="16" t="s">
        <v>125</v>
      </c>
      <c r="BM95" s="188" t="s">
        <v>339</v>
      </c>
    </row>
    <row r="96" spans="1:65" s="2" customFormat="1" ht="10.199999999999999">
      <c r="A96" s="33"/>
      <c r="B96" s="34"/>
      <c r="C96" s="35"/>
      <c r="D96" s="190" t="s">
        <v>127</v>
      </c>
      <c r="E96" s="35"/>
      <c r="F96" s="191" t="s">
        <v>338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127</v>
      </c>
      <c r="AU96" s="16" t="s">
        <v>81</v>
      </c>
    </row>
    <row r="97" spans="1:65" s="13" customFormat="1" ht="10.199999999999999">
      <c r="B97" s="196"/>
      <c r="C97" s="197"/>
      <c r="D97" s="190" t="s">
        <v>131</v>
      </c>
      <c r="E97" s="198" t="s">
        <v>19</v>
      </c>
      <c r="F97" s="199" t="s">
        <v>340</v>
      </c>
      <c r="G97" s="197"/>
      <c r="H97" s="200">
        <v>570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131</v>
      </c>
      <c r="AU97" s="206" t="s">
        <v>81</v>
      </c>
      <c r="AV97" s="13" t="s">
        <v>81</v>
      </c>
      <c r="AW97" s="13" t="s">
        <v>33</v>
      </c>
      <c r="AX97" s="13" t="s">
        <v>78</v>
      </c>
      <c r="AY97" s="206" t="s">
        <v>118</v>
      </c>
    </row>
    <row r="98" spans="1:65" s="2" customFormat="1" ht="14.4" customHeight="1">
      <c r="A98" s="33"/>
      <c r="B98" s="34"/>
      <c r="C98" s="177" t="s">
        <v>139</v>
      </c>
      <c r="D98" s="177" t="s">
        <v>120</v>
      </c>
      <c r="E98" s="178" t="s">
        <v>231</v>
      </c>
      <c r="F98" s="179" t="s">
        <v>232</v>
      </c>
      <c r="G98" s="180" t="s">
        <v>150</v>
      </c>
      <c r="H98" s="181">
        <v>444</v>
      </c>
      <c r="I98" s="182"/>
      <c r="J98" s="183">
        <f>ROUND(I98*H98,2)</f>
        <v>0</v>
      </c>
      <c r="K98" s="179" t="s">
        <v>124</v>
      </c>
      <c r="L98" s="38"/>
      <c r="M98" s="184" t="s">
        <v>19</v>
      </c>
      <c r="N98" s="185" t="s">
        <v>42</v>
      </c>
      <c r="O98" s="63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8" t="s">
        <v>125</v>
      </c>
      <c r="AT98" s="188" t="s">
        <v>120</v>
      </c>
      <c r="AU98" s="188" t="s">
        <v>81</v>
      </c>
      <c r="AY98" s="16" t="s">
        <v>118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6" t="s">
        <v>78</v>
      </c>
      <c r="BK98" s="189">
        <f>ROUND(I98*H98,2)</f>
        <v>0</v>
      </c>
      <c r="BL98" s="16" t="s">
        <v>125</v>
      </c>
      <c r="BM98" s="188" t="s">
        <v>341</v>
      </c>
    </row>
    <row r="99" spans="1:65" s="2" customFormat="1" ht="10.199999999999999">
      <c r="A99" s="33"/>
      <c r="B99" s="34"/>
      <c r="C99" s="35"/>
      <c r="D99" s="190" t="s">
        <v>127</v>
      </c>
      <c r="E99" s="35"/>
      <c r="F99" s="191" t="s">
        <v>234</v>
      </c>
      <c r="G99" s="35"/>
      <c r="H99" s="35"/>
      <c r="I99" s="192"/>
      <c r="J99" s="35"/>
      <c r="K99" s="35"/>
      <c r="L99" s="38"/>
      <c r="M99" s="193"/>
      <c r="N99" s="194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127</v>
      </c>
      <c r="AU99" s="16" t="s">
        <v>81</v>
      </c>
    </row>
    <row r="100" spans="1:65" s="13" customFormat="1" ht="10.199999999999999">
      <c r="B100" s="196"/>
      <c r="C100" s="197"/>
      <c r="D100" s="190" t="s">
        <v>131</v>
      </c>
      <c r="E100" s="198" t="s">
        <v>19</v>
      </c>
      <c r="F100" s="199" t="s">
        <v>342</v>
      </c>
      <c r="G100" s="197"/>
      <c r="H100" s="200">
        <v>444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131</v>
      </c>
      <c r="AU100" s="206" t="s">
        <v>81</v>
      </c>
      <c r="AV100" s="13" t="s">
        <v>81</v>
      </c>
      <c r="AW100" s="13" t="s">
        <v>33</v>
      </c>
      <c r="AX100" s="13" t="s">
        <v>71</v>
      </c>
      <c r="AY100" s="206" t="s">
        <v>118</v>
      </c>
    </row>
    <row r="101" spans="1:65" s="2" customFormat="1" ht="14.4" customHeight="1">
      <c r="A101" s="33"/>
      <c r="B101" s="34"/>
      <c r="C101" s="207" t="s">
        <v>125</v>
      </c>
      <c r="D101" s="207" t="s">
        <v>140</v>
      </c>
      <c r="E101" s="208" t="s">
        <v>235</v>
      </c>
      <c r="F101" s="209" t="s">
        <v>236</v>
      </c>
      <c r="G101" s="210" t="s">
        <v>143</v>
      </c>
      <c r="H101" s="211">
        <v>2.331</v>
      </c>
      <c r="I101" s="212"/>
      <c r="J101" s="213">
        <f>ROUND(I101*H101,2)</f>
        <v>0</v>
      </c>
      <c r="K101" s="209" t="s">
        <v>19</v>
      </c>
      <c r="L101" s="214"/>
      <c r="M101" s="215" t="s">
        <v>19</v>
      </c>
      <c r="N101" s="216" t="s">
        <v>42</v>
      </c>
      <c r="O101" s="63"/>
      <c r="P101" s="186">
        <f>O101*H101</f>
        <v>0</v>
      </c>
      <c r="Q101" s="186">
        <v>1E-3</v>
      </c>
      <c r="R101" s="186">
        <f>Q101*H101</f>
        <v>2.3310000000000002E-3</v>
      </c>
      <c r="S101" s="186">
        <v>0</v>
      </c>
      <c r="T101" s="18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8" t="s">
        <v>144</v>
      </c>
      <c r="AT101" s="188" t="s">
        <v>140</v>
      </c>
      <c r="AU101" s="188" t="s">
        <v>81</v>
      </c>
      <c r="AY101" s="16" t="s">
        <v>118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6" t="s">
        <v>78</v>
      </c>
      <c r="BK101" s="189">
        <f>ROUND(I101*H101,2)</f>
        <v>0</v>
      </c>
      <c r="BL101" s="16" t="s">
        <v>125</v>
      </c>
      <c r="BM101" s="188" t="s">
        <v>343</v>
      </c>
    </row>
    <row r="102" spans="1:65" s="2" customFormat="1" ht="10.199999999999999">
      <c r="A102" s="33"/>
      <c r="B102" s="34"/>
      <c r="C102" s="35"/>
      <c r="D102" s="190" t="s">
        <v>127</v>
      </c>
      <c r="E102" s="35"/>
      <c r="F102" s="191" t="s">
        <v>236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127</v>
      </c>
      <c r="AU102" s="16" t="s">
        <v>81</v>
      </c>
    </row>
    <row r="103" spans="1:65" s="13" customFormat="1" ht="10.199999999999999">
      <c r="B103" s="196"/>
      <c r="C103" s="197"/>
      <c r="D103" s="190" t="s">
        <v>131</v>
      </c>
      <c r="E103" s="198" t="s">
        <v>19</v>
      </c>
      <c r="F103" s="199" t="s">
        <v>344</v>
      </c>
      <c r="G103" s="197"/>
      <c r="H103" s="200">
        <v>2.331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131</v>
      </c>
      <c r="AU103" s="206" t="s">
        <v>81</v>
      </c>
      <c r="AV103" s="13" t="s">
        <v>81</v>
      </c>
      <c r="AW103" s="13" t="s">
        <v>33</v>
      </c>
      <c r="AX103" s="13" t="s">
        <v>78</v>
      </c>
      <c r="AY103" s="206" t="s">
        <v>118</v>
      </c>
    </row>
    <row r="104" spans="1:65" s="2" customFormat="1" ht="14.4" customHeight="1">
      <c r="A104" s="33"/>
      <c r="B104" s="34"/>
      <c r="C104" s="177" t="s">
        <v>154</v>
      </c>
      <c r="D104" s="177" t="s">
        <v>120</v>
      </c>
      <c r="E104" s="178" t="s">
        <v>265</v>
      </c>
      <c r="F104" s="179" t="s">
        <v>266</v>
      </c>
      <c r="G104" s="180" t="s">
        <v>123</v>
      </c>
      <c r="H104" s="181">
        <v>142.5</v>
      </c>
      <c r="I104" s="182"/>
      <c r="J104" s="183">
        <f>ROUND(I104*H104,2)</f>
        <v>0</v>
      </c>
      <c r="K104" s="179" t="s">
        <v>124</v>
      </c>
      <c r="L104" s="38"/>
      <c r="M104" s="184" t="s">
        <v>19</v>
      </c>
      <c r="N104" s="185" t="s">
        <v>42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125</v>
      </c>
      <c r="AT104" s="188" t="s">
        <v>120</v>
      </c>
      <c r="AU104" s="188" t="s">
        <v>81</v>
      </c>
      <c r="AY104" s="16" t="s">
        <v>118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78</v>
      </c>
      <c r="BK104" s="189">
        <f>ROUND(I104*H104,2)</f>
        <v>0</v>
      </c>
      <c r="BL104" s="16" t="s">
        <v>125</v>
      </c>
      <c r="BM104" s="188" t="s">
        <v>345</v>
      </c>
    </row>
    <row r="105" spans="1:65" s="2" customFormat="1" ht="10.199999999999999">
      <c r="A105" s="33"/>
      <c r="B105" s="34"/>
      <c r="C105" s="35"/>
      <c r="D105" s="190" t="s">
        <v>127</v>
      </c>
      <c r="E105" s="35"/>
      <c r="F105" s="191" t="s">
        <v>268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81</v>
      </c>
    </row>
    <row r="106" spans="1:65" s="13" customFormat="1" ht="10.199999999999999">
      <c r="B106" s="196"/>
      <c r="C106" s="197"/>
      <c r="D106" s="190" t="s">
        <v>131</v>
      </c>
      <c r="E106" s="198" t="s">
        <v>19</v>
      </c>
      <c r="F106" s="199" t="s">
        <v>346</v>
      </c>
      <c r="G106" s="197"/>
      <c r="H106" s="200">
        <v>142.5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131</v>
      </c>
      <c r="AU106" s="206" t="s">
        <v>81</v>
      </c>
      <c r="AV106" s="13" t="s">
        <v>81</v>
      </c>
      <c r="AW106" s="13" t="s">
        <v>33</v>
      </c>
      <c r="AX106" s="13" t="s">
        <v>78</v>
      </c>
      <c r="AY106" s="206" t="s">
        <v>118</v>
      </c>
    </row>
    <row r="107" spans="1:65" s="2" customFormat="1" ht="14.4" customHeight="1">
      <c r="A107" s="33"/>
      <c r="B107" s="34"/>
      <c r="C107" s="177" t="s">
        <v>161</v>
      </c>
      <c r="D107" s="177" t="s">
        <v>120</v>
      </c>
      <c r="E107" s="178" t="s">
        <v>347</v>
      </c>
      <c r="F107" s="179" t="s">
        <v>348</v>
      </c>
      <c r="G107" s="180" t="s">
        <v>183</v>
      </c>
      <c r="H107" s="181">
        <v>4</v>
      </c>
      <c r="I107" s="182"/>
      <c r="J107" s="183">
        <f>ROUND(I107*H107,2)</f>
        <v>0</v>
      </c>
      <c r="K107" s="179" t="s">
        <v>19</v>
      </c>
      <c r="L107" s="38"/>
      <c r="M107" s="184" t="s">
        <v>19</v>
      </c>
      <c r="N107" s="185" t="s">
        <v>42</v>
      </c>
      <c r="O107" s="63"/>
      <c r="P107" s="186">
        <f>O107*H107</f>
        <v>0</v>
      </c>
      <c r="Q107" s="186">
        <v>0.01</v>
      </c>
      <c r="R107" s="186">
        <f>Q107*H107</f>
        <v>0.04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125</v>
      </c>
      <c r="AT107" s="188" t="s">
        <v>120</v>
      </c>
      <c r="AU107" s="188" t="s">
        <v>81</v>
      </c>
      <c r="AY107" s="16" t="s">
        <v>118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78</v>
      </c>
      <c r="BK107" s="189">
        <f>ROUND(I107*H107,2)</f>
        <v>0</v>
      </c>
      <c r="BL107" s="16" t="s">
        <v>125</v>
      </c>
      <c r="BM107" s="188" t="s">
        <v>349</v>
      </c>
    </row>
    <row r="108" spans="1:65" s="2" customFormat="1" ht="10.199999999999999">
      <c r="A108" s="33"/>
      <c r="B108" s="34"/>
      <c r="C108" s="35"/>
      <c r="D108" s="190" t="s">
        <v>127</v>
      </c>
      <c r="E108" s="35"/>
      <c r="F108" s="191" t="s">
        <v>348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127</v>
      </c>
      <c r="AU108" s="16" t="s">
        <v>81</v>
      </c>
    </row>
    <row r="109" spans="1:65" s="13" customFormat="1" ht="10.199999999999999">
      <c r="B109" s="196"/>
      <c r="C109" s="197"/>
      <c r="D109" s="190" t="s">
        <v>131</v>
      </c>
      <c r="E109" s="198" t="s">
        <v>19</v>
      </c>
      <c r="F109" s="199" t="s">
        <v>350</v>
      </c>
      <c r="G109" s="197"/>
      <c r="H109" s="200">
        <v>4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131</v>
      </c>
      <c r="AU109" s="206" t="s">
        <v>81</v>
      </c>
      <c r="AV109" s="13" t="s">
        <v>81</v>
      </c>
      <c r="AW109" s="13" t="s">
        <v>33</v>
      </c>
      <c r="AX109" s="13" t="s">
        <v>78</v>
      </c>
      <c r="AY109" s="206" t="s">
        <v>118</v>
      </c>
    </row>
    <row r="110" spans="1:65" s="2" customFormat="1" ht="14.4" customHeight="1">
      <c r="A110" s="33"/>
      <c r="B110" s="34"/>
      <c r="C110" s="177" t="s">
        <v>166</v>
      </c>
      <c r="D110" s="177" t="s">
        <v>120</v>
      </c>
      <c r="E110" s="178" t="s">
        <v>351</v>
      </c>
      <c r="F110" s="179" t="s">
        <v>352</v>
      </c>
      <c r="G110" s="180" t="s">
        <v>183</v>
      </c>
      <c r="H110" s="181">
        <v>22</v>
      </c>
      <c r="I110" s="182"/>
      <c r="J110" s="183">
        <f>ROUND(I110*H110,2)</f>
        <v>0</v>
      </c>
      <c r="K110" s="179" t="s">
        <v>19</v>
      </c>
      <c r="L110" s="38"/>
      <c r="M110" s="184" t="s">
        <v>19</v>
      </c>
      <c r="N110" s="185" t="s">
        <v>42</v>
      </c>
      <c r="O110" s="63"/>
      <c r="P110" s="186">
        <f>O110*H110</f>
        <v>0</v>
      </c>
      <c r="Q110" s="186">
        <v>3.0000000000000001E-3</v>
      </c>
      <c r="R110" s="186">
        <f>Q110*H110</f>
        <v>6.6000000000000003E-2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125</v>
      </c>
      <c r="AT110" s="188" t="s">
        <v>120</v>
      </c>
      <c r="AU110" s="188" t="s">
        <v>81</v>
      </c>
      <c r="AY110" s="16" t="s">
        <v>118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78</v>
      </c>
      <c r="BK110" s="189">
        <f>ROUND(I110*H110,2)</f>
        <v>0</v>
      </c>
      <c r="BL110" s="16" t="s">
        <v>125</v>
      </c>
      <c r="BM110" s="188" t="s">
        <v>353</v>
      </c>
    </row>
    <row r="111" spans="1:65" s="2" customFormat="1" ht="10.199999999999999">
      <c r="A111" s="33"/>
      <c r="B111" s="34"/>
      <c r="C111" s="35"/>
      <c r="D111" s="190" t="s">
        <v>127</v>
      </c>
      <c r="E111" s="35"/>
      <c r="F111" s="191" t="s">
        <v>352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127</v>
      </c>
      <c r="AU111" s="16" t="s">
        <v>81</v>
      </c>
    </row>
    <row r="112" spans="1:65" s="13" customFormat="1" ht="10.199999999999999">
      <c r="B112" s="196"/>
      <c r="C112" s="197"/>
      <c r="D112" s="190" t="s">
        <v>131</v>
      </c>
      <c r="E112" s="198" t="s">
        <v>19</v>
      </c>
      <c r="F112" s="199" t="s">
        <v>354</v>
      </c>
      <c r="G112" s="197"/>
      <c r="H112" s="200">
        <v>22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131</v>
      </c>
      <c r="AU112" s="206" t="s">
        <v>81</v>
      </c>
      <c r="AV112" s="13" t="s">
        <v>81</v>
      </c>
      <c r="AW112" s="13" t="s">
        <v>33</v>
      </c>
      <c r="AX112" s="13" t="s">
        <v>78</v>
      </c>
      <c r="AY112" s="206" t="s">
        <v>118</v>
      </c>
    </row>
    <row r="113" spans="1:65" s="2" customFormat="1" ht="14.4" customHeight="1">
      <c r="A113" s="33"/>
      <c r="B113" s="34"/>
      <c r="C113" s="177" t="s">
        <v>144</v>
      </c>
      <c r="D113" s="177" t="s">
        <v>120</v>
      </c>
      <c r="E113" s="178" t="s">
        <v>355</v>
      </c>
      <c r="F113" s="179" t="s">
        <v>356</v>
      </c>
      <c r="G113" s="180" t="s">
        <v>183</v>
      </c>
      <c r="H113" s="181">
        <v>2</v>
      </c>
      <c r="I113" s="182"/>
      <c r="J113" s="183">
        <f>ROUND(I113*H113,2)</f>
        <v>0</v>
      </c>
      <c r="K113" s="179" t="s">
        <v>19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0.02</v>
      </c>
      <c r="R113" s="186">
        <f>Q113*H113</f>
        <v>0.04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125</v>
      </c>
      <c r="AT113" s="188" t="s">
        <v>120</v>
      </c>
      <c r="AU113" s="188" t="s">
        <v>81</v>
      </c>
      <c r="AY113" s="16" t="s">
        <v>118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78</v>
      </c>
      <c r="BK113" s="189">
        <f>ROUND(I113*H113,2)</f>
        <v>0</v>
      </c>
      <c r="BL113" s="16" t="s">
        <v>125</v>
      </c>
      <c r="BM113" s="188" t="s">
        <v>357</v>
      </c>
    </row>
    <row r="114" spans="1:65" s="2" customFormat="1" ht="10.199999999999999">
      <c r="A114" s="33"/>
      <c r="B114" s="34"/>
      <c r="C114" s="35"/>
      <c r="D114" s="190" t="s">
        <v>127</v>
      </c>
      <c r="E114" s="35"/>
      <c r="F114" s="191" t="s">
        <v>356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127</v>
      </c>
      <c r="AU114" s="16" t="s">
        <v>81</v>
      </c>
    </row>
    <row r="115" spans="1:65" s="13" customFormat="1" ht="10.199999999999999">
      <c r="B115" s="196"/>
      <c r="C115" s="197"/>
      <c r="D115" s="190" t="s">
        <v>131</v>
      </c>
      <c r="E115" s="198" t="s">
        <v>19</v>
      </c>
      <c r="F115" s="199" t="s">
        <v>358</v>
      </c>
      <c r="G115" s="197"/>
      <c r="H115" s="200">
        <v>2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131</v>
      </c>
      <c r="AU115" s="206" t="s">
        <v>81</v>
      </c>
      <c r="AV115" s="13" t="s">
        <v>81</v>
      </c>
      <c r="AW115" s="13" t="s">
        <v>33</v>
      </c>
      <c r="AX115" s="13" t="s">
        <v>78</v>
      </c>
      <c r="AY115" s="206" t="s">
        <v>118</v>
      </c>
    </row>
    <row r="116" spans="1:65" s="2" customFormat="1" ht="14.4" customHeight="1">
      <c r="A116" s="33"/>
      <c r="B116" s="34"/>
      <c r="C116" s="177" t="s">
        <v>175</v>
      </c>
      <c r="D116" s="177" t="s">
        <v>120</v>
      </c>
      <c r="E116" s="178" t="s">
        <v>283</v>
      </c>
      <c r="F116" s="179" t="s">
        <v>284</v>
      </c>
      <c r="G116" s="180" t="s">
        <v>247</v>
      </c>
      <c r="H116" s="181">
        <v>22.14</v>
      </c>
      <c r="I116" s="182"/>
      <c r="J116" s="183">
        <f>ROUND(I116*H116,2)</f>
        <v>0</v>
      </c>
      <c r="K116" s="179" t="s">
        <v>124</v>
      </c>
      <c r="L116" s="38"/>
      <c r="M116" s="184" t="s">
        <v>19</v>
      </c>
      <c r="N116" s="185" t="s">
        <v>42</v>
      </c>
      <c r="O116" s="63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8" t="s">
        <v>125</v>
      </c>
      <c r="AT116" s="188" t="s">
        <v>120</v>
      </c>
      <c r="AU116" s="188" t="s">
        <v>81</v>
      </c>
      <c r="AY116" s="16" t="s">
        <v>118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6" t="s">
        <v>78</v>
      </c>
      <c r="BK116" s="189">
        <f>ROUND(I116*H116,2)</f>
        <v>0</v>
      </c>
      <c r="BL116" s="16" t="s">
        <v>125</v>
      </c>
      <c r="BM116" s="188" t="s">
        <v>359</v>
      </c>
    </row>
    <row r="117" spans="1:65" s="2" customFormat="1" ht="10.199999999999999">
      <c r="A117" s="33"/>
      <c r="B117" s="34"/>
      <c r="C117" s="35"/>
      <c r="D117" s="190" t="s">
        <v>127</v>
      </c>
      <c r="E117" s="35"/>
      <c r="F117" s="191" t="s">
        <v>286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127</v>
      </c>
      <c r="AU117" s="16" t="s">
        <v>81</v>
      </c>
    </row>
    <row r="118" spans="1:65" s="13" customFormat="1" ht="10.199999999999999">
      <c r="B118" s="196"/>
      <c r="C118" s="197"/>
      <c r="D118" s="190" t="s">
        <v>131</v>
      </c>
      <c r="E118" s="198" t="s">
        <v>19</v>
      </c>
      <c r="F118" s="199" t="s">
        <v>360</v>
      </c>
      <c r="G118" s="197"/>
      <c r="H118" s="200">
        <v>15.84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131</v>
      </c>
      <c r="AU118" s="206" t="s">
        <v>81</v>
      </c>
      <c r="AV118" s="13" t="s">
        <v>81</v>
      </c>
      <c r="AW118" s="13" t="s">
        <v>33</v>
      </c>
      <c r="AX118" s="13" t="s">
        <v>71</v>
      </c>
      <c r="AY118" s="206" t="s">
        <v>118</v>
      </c>
    </row>
    <row r="119" spans="1:65" s="13" customFormat="1" ht="10.199999999999999">
      <c r="B119" s="196"/>
      <c r="C119" s="197"/>
      <c r="D119" s="190" t="s">
        <v>131</v>
      </c>
      <c r="E119" s="198" t="s">
        <v>19</v>
      </c>
      <c r="F119" s="199" t="s">
        <v>361</v>
      </c>
      <c r="G119" s="197"/>
      <c r="H119" s="200">
        <v>6.3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131</v>
      </c>
      <c r="AU119" s="206" t="s">
        <v>81</v>
      </c>
      <c r="AV119" s="13" t="s">
        <v>81</v>
      </c>
      <c r="AW119" s="13" t="s">
        <v>33</v>
      </c>
      <c r="AX119" s="13" t="s">
        <v>71</v>
      </c>
      <c r="AY119" s="206" t="s">
        <v>118</v>
      </c>
    </row>
    <row r="120" spans="1:65" s="2" customFormat="1" ht="14.4" customHeight="1">
      <c r="A120" s="33"/>
      <c r="B120" s="34"/>
      <c r="C120" s="177" t="s">
        <v>180</v>
      </c>
      <c r="D120" s="177" t="s">
        <v>120</v>
      </c>
      <c r="E120" s="178" t="s">
        <v>290</v>
      </c>
      <c r="F120" s="179" t="s">
        <v>291</v>
      </c>
      <c r="G120" s="180" t="s">
        <v>247</v>
      </c>
      <c r="H120" s="181">
        <v>22.14</v>
      </c>
      <c r="I120" s="182"/>
      <c r="J120" s="183">
        <f>ROUND(I120*H120,2)</f>
        <v>0</v>
      </c>
      <c r="K120" s="179" t="s">
        <v>124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125</v>
      </c>
      <c r="AT120" s="188" t="s">
        <v>120</v>
      </c>
      <c r="AU120" s="188" t="s">
        <v>81</v>
      </c>
      <c r="AY120" s="16" t="s">
        <v>118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78</v>
      </c>
      <c r="BK120" s="189">
        <f>ROUND(I120*H120,2)</f>
        <v>0</v>
      </c>
      <c r="BL120" s="16" t="s">
        <v>125</v>
      </c>
      <c r="BM120" s="188" t="s">
        <v>362</v>
      </c>
    </row>
    <row r="121" spans="1:65" s="2" customFormat="1" ht="10.199999999999999">
      <c r="A121" s="33"/>
      <c r="B121" s="34"/>
      <c r="C121" s="35"/>
      <c r="D121" s="190" t="s">
        <v>127</v>
      </c>
      <c r="E121" s="35"/>
      <c r="F121" s="191" t="s">
        <v>293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127</v>
      </c>
      <c r="AU121" s="16" t="s">
        <v>81</v>
      </c>
    </row>
    <row r="122" spans="1:65" s="2" customFormat="1" ht="14.4" customHeight="1">
      <c r="A122" s="33"/>
      <c r="B122" s="34"/>
      <c r="C122" s="177" t="s">
        <v>185</v>
      </c>
      <c r="D122" s="177" t="s">
        <v>120</v>
      </c>
      <c r="E122" s="178" t="s">
        <v>295</v>
      </c>
      <c r="F122" s="179" t="s">
        <v>296</v>
      </c>
      <c r="G122" s="180" t="s">
        <v>247</v>
      </c>
      <c r="H122" s="181">
        <v>110.7</v>
      </c>
      <c r="I122" s="182"/>
      <c r="J122" s="183">
        <f>ROUND(I122*H122,2)</f>
        <v>0</v>
      </c>
      <c r="K122" s="179" t="s">
        <v>124</v>
      </c>
      <c r="L122" s="38"/>
      <c r="M122" s="184" t="s">
        <v>19</v>
      </c>
      <c r="N122" s="185" t="s">
        <v>42</v>
      </c>
      <c r="O122" s="63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8" t="s">
        <v>125</v>
      </c>
      <c r="AT122" s="188" t="s">
        <v>120</v>
      </c>
      <c r="AU122" s="188" t="s">
        <v>81</v>
      </c>
      <c r="AY122" s="16" t="s">
        <v>118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6" t="s">
        <v>78</v>
      </c>
      <c r="BK122" s="189">
        <f>ROUND(I122*H122,2)</f>
        <v>0</v>
      </c>
      <c r="BL122" s="16" t="s">
        <v>125</v>
      </c>
      <c r="BM122" s="188" t="s">
        <v>363</v>
      </c>
    </row>
    <row r="123" spans="1:65" s="2" customFormat="1" ht="10.199999999999999">
      <c r="A123" s="33"/>
      <c r="B123" s="34"/>
      <c r="C123" s="35"/>
      <c r="D123" s="190" t="s">
        <v>127</v>
      </c>
      <c r="E123" s="35"/>
      <c r="F123" s="191" t="s">
        <v>298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127</v>
      </c>
      <c r="AU123" s="16" t="s">
        <v>81</v>
      </c>
    </row>
    <row r="124" spans="1:65" s="13" customFormat="1" ht="10.199999999999999">
      <c r="B124" s="196"/>
      <c r="C124" s="197"/>
      <c r="D124" s="190" t="s">
        <v>131</v>
      </c>
      <c r="E124" s="198" t="s">
        <v>19</v>
      </c>
      <c r="F124" s="199" t="s">
        <v>364</v>
      </c>
      <c r="G124" s="197"/>
      <c r="H124" s="200">
        <v>110.7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131</v>
      </c>
      <c r="AU124" s="206" t="s">
        <v>81</v>
      </c>
      <c r="AV124" s="13" t="s">
        <v>81</v>
      </c>
      <c r="AW124" s="13" t="s">
        <v>33</v>
      </c>
      <c r="AX124" s="13" t="s">
        <v>78</v>
      </c>
      <c r="AY124" s="206" t="s">
        <v>118</v>
      </c>
    </row>
    <row r="125" spans="1:65" s="2" customFormat="1" ht="14.4" customHeight="1">
      <c r="A125" s="33"/>
      <c r="B125" s="34"/>
      <c r="C125" s="207" t="s">
        <v>189</v>
      </c>
      <c r="D125" s="207" t="s">
        <v>140</v>
      </c>
      <c r="E125" s="208" t="s">
        <v>301</v>
      </c>
      <c r="F125" s="209" t="s">
        <v>302</v>
      </c>
      <c r="G125" s="210" t="s">
        <v>247</v>
      </c>
      <c r="H125" s="211">
        <v>22.14</v>
      </c>
      <c r="I125" s="212"/>
      <c r="J125" s="213">
        <f>ROUND(I125*H125,2)</f>
        <v>0</v>
      </c>
      <c r="K125" s="209" t="s">
        <v>124</v>
      </c>
      <c r="L125" s="214"/>
      <c r="M125" s="215" t="s">
        <v>19</v>
      </c>
      <c r="N125" s="216" t="s">
        <v>42</v>
      </c>
      <c r="O125" s="63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144</v>
      </c>
      <c r="AT125" s="188" t="s">
        <v>140</v>
      </c>
      <c r="AU125" s="188" t="s">
        <v>81</v>
      </c>
      <c r="AY125" s="16" t="s">
        <v>118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78</v>
      </c>
      <c r="BK125" s="189">
        <f>ROUND(I125*H125,2)</f>
        <v>0</v>
      </c>
      <c r="BL125" s="16" t="s">
        <v>125</v>
      </c>
      <c r="BM125" s="188" t="s">
        <v>365</v>
      </c>
    </row>
    <row r="126" spans="1:65" s="2" customFormat="1" ht="10.199999999999999">
      <c r="A126" s="33"/>
      <c r="B126" s="34"/>
      <c r="C126" s="35"/>
      <c r="D126" s="190" t="s">
        <v>127</v>
      </c>
      <c r="E126" s="35"/>
      <c r="F126" s="191" t="s">
        <v>302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127</v>
      </c>
      <c r="AU126" s="16" t="s">
        <v>81</v>
      </c>
    </row>
    <row r="127" spans="1:65" s="12" customFormat="1" ht="22.8" customHeight="1">
      <c r="B127" s="161"/>
      <c r="C127" s="162"/>
      <c r="D127" s="163" t="s">
        <v>70</v>
      </c>
      <c r="E127" s="175" t="s">
        <v>324</v>
      </c>
      <c r="F127" s="175" t="s">
        <v>325</v>
      </c>
      <c r="G127" s="162"/>
      <c r="H127" s="162"/>
      <c r="I127" s="165"/>
      <c r="J127" s="176">
        <f>BK127</f>
        <v>0</v>
      </c>
      <c r="K127" s="162"/>
      <c r="L127" s="167"/>
      <c r="M127" s="168"/>
      <c r="N127" s="169"/>
      <c r="O127" s="169"/>
      <c r="P127" s="170">
        <f>SUM(P128:P129)</f>
        <v>0</v>
      </c>
      <c r="Q127" s="169"/>
      <c r="R127" s="170">
        <f>SUM(R128:R129)</f>
        <v>0</v>
      </c>
      <c r="S127" s="169"/>
      <c r="T127" s="171">
        <f>SUM(T128:T129)</f>
        <v>0</v>
      </c>
      <c r="AR127" s="172" t="s">
        <v>78</v>
      </c>
      <c r="AT127" s="173" t="s">
        <v>70</v>
      </c>
      <c r="AU127" s="173" t="s">
        <v>78</v>
      </c>
      <c r="AY127" s="172" t="s">
        <v>118</v>
      </c>
      <c r="BK127" s="174">
        <f>SUM(BK128:BK129)</f>
        <v>0</v>
      </c>
    </row>
    <row r="128" spans="1:65" s="2" customFormat="1" ht="14.4" customHeight="1">
      <c r="A128" s="33"/>
      <c r="B128" s="34"/>
      <c r="C128" s="177" t="s">
        <v>194</v>
      </c>
      <c r="D128" s="177" t="s">
        <v>120</v>
      </c>
      <c r="E128" s="178" t="s">
        <v>327</v>
      </c>
      <c r="F128" s="179" t="s">
        <v>328</v>
      </c>
      <c r="G128" s="180" t="s">
        <v>329</v>
      </c>
      <c r="H128" s="181">
        <v>0.14799999999999999</v>
      </c>
      <c r="I128" s="182"/>
      <c r="J128" s="183">
        <f>ROUND(I128*H128,2)</f>
        <v>0</v>
      </c>
      <c r="K128" s="179" t="s">
        <v>124</v>
      </c>
      <c r="L128" s="38"/>
      <c r="M128" s="184" t="s">
        <v>19</v>
      </c>
      <c r="N128" s="185" t="s">
        <v>42</v>
      </c>
      <c r="O128" s="63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8" t="s">
        <v>125</v>
      </c>
      <c r="AT128" s="188" t="s">
        <v>120</v>
      </c>
      <c r="AU128" s="188" t="s">
        <v>81</v>
      </c>
      <c r="AY128" s="16" t="s">
        <v>118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6" t="s">
        <v>78</v>
      </c>
      <c r="BK128" s="189">
        <f>ROUND(I128*H128,2)</f>
        <v>0</v>
      </c>
      <c r="BL128" s="16" t="s">
        <v>125</v>
      </c>
      <c r="BM128" s="188" t="s">
        <v>366</v>
      </c>
    </row>
    <row r="129" spans="1:47" s="2" customFormat="1" ht="10.199999999999999">
      <c r="A129" s="33"/>
      <c r="B129" s="34"/>
      <c r="C129" s="35"/>
      <c r="D129" s="190" t="s">
        <v>127</v>
      </c>
      <c r="E129" s="35"/>
      <c r="F129" s="191" t="s">
        <v>331</v>
      </c>
      <c r="G129" s="35"/>
      <c r="H129" s="35"/>
      <c r="I129" s="192"/>
      <c r="J129" s="35"/>
      <c r="K129" s="35"/>
      <c r="L129" s="38"/>
      <c r="M129" s="217"/>
      <c r="N129" s="218"/>
      <c r="O129" s="219"/>
      <c r="P129" s="219"/>
      <c r="Q129" s="219"/>
      <c r="R129" s="219"/>
      <c r="S129" s="219"/>
      <c r="T129" s="22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127</v>
      </c>
      <c r="AU129" s="16" t="s">
        <v>81</v>
      </c>
    </row>
    <row r="130" spans="1:47" s="2" customFormat="1" ht="6.9" customHeight="1">
      <c r="A130" s="33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uKDnnVCqA5TDiXvbtybd3XXjKW80iHIiuhLmpHSfuawaJKsE5iV+H3sV8OWs6Tfitxf+8ioXFNn2tJfZWBukDw==" saltValue="bbxcz1Qf95FGxame33INwCNBLX4+/j5IVZQbsNl7sXYJBtPGO0iBPHFamQiLlsytv6Trp+CVpS9Rk1YnDgiYZA==" spinCount="100000" sheet="1" objects="1" scenarios="1" formatColumns="0" formatRows="0" autoFilter="0"/>
  <autoFilter ref="C87:K12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5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6" t="s">
        <v>90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6" t="str">
        <f>'Rekapitulace stavby'!K6</f>
        <v>Společná zařízení Malé Výkleky - Větrolam PEO 5</v>
      </c>
      <c r="F7" s="347"/>
      <c r="G7" s="347"/>
      <c r="H7" s="347"/>
      <c r="L7" s="19"/>
    </row>
    <row r="8" spans="1:46" s="2" customFormat="1" ht="12" customHeight="1">
      <c r="A8" s="33"/>
      <c r="B8" s="38"/>
      <c r="C8" s="33"/>
      <c r="D8" s="111" t="s">
        <v>92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48" t="s">
        <v>367</v>
      </c>
      <c r="F9" s="349"/>
      <c r="G9" s="349"/>
      <c r="H9" s="349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2. 2. 2021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0" t="str">
        <f>'Rekapitulace stavby'!E14</f>
        <v>Vyplň údaj</v>
      </c>
      <c r="F18" s="351"/>
      <c r="G18" s="351"/>
      <c r="H18" s="351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4"/>
      <c r="B27" s="115"/>
      <c r="C27" s="114"/>
      <c r="D27" s="114"/>
      <c r="E27" s="352" t="s">
        <v>19</v>
      </c>
      <c r="F27" s="352"/>
      <c r="G27" s="352"/>
      <c r="H27" s="35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ROUND(J82,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ROUND((SUM(BE82:BE94)),  2)</f>
        <v>0</v>
      </c>
      <c r="G33" s="33"/>
      <c r="H33" s="33"/>
      <c r="I33" s="123">
        <v>0.21</v>
      </c>
      <c r="J33" s="122">
        <f>ROUND(((SUM(BE82:BE94))*I33),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ROUND((SUM(BF82:BF94)),  2)</f>
        <v>0</v>
      </c>
      <c r="G34" s="33"/>
      <c r="H34" s="33"/>
      <c r="I34" s="123">
        <v>0.15</v>
      </c>
      <c r="J34" s="122">
        <f>ROUND(((SUM(BF82:BF94))*I34),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ROUND((SUM(BG82:BG94)),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ROUND((SUM(BH82:BH94)),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ROUND((SUM(BI82:BI94)),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94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3" t="str">
        <f>E7</f>
        <v>Společná zařízení Malé Výkleky - Větrolam PEO 5</v>
      </c>
      <c r="F48" s="354"/>
      <c r="G48" s="354"/>
      <c r="H48" s="354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92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02" t="str">
        <f>E9</f>
        <v>VON - Vedlejší a ostatní náklady</v>
      </c>
      <c r="F50" s="355"/>
      <c r="G50" s="355"/>
      <c r="H50" s="355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2. 2. 2021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95</v>
      </c>
      <c r="D57" s="136"/>
      <c r="E57" s="136"/>
      <c r="F57" s="136"/>
      <c r="G57" s="136"/>
      <c r="H57" s="136"/>
      <c r="I57" s="136"/>
      <c r="J57" s="137" t="s">
        <v>96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97</v>
      </c>
    </row>
    <row r="60" spans="1:47" s="9" customFormat="1" ht="24.9" customHeight="1">
      <c r="B60" s="139"/>
      <c r="C60" s="140"/>
      <c r="D60" s="141" t="s">
        <v>368</v>
      </c>
      <c r="E60" s="142"/>
      <c r="F60" s="142"/>
      <c r="G60" s="142"/>
      <c r="H60" s="142"/>
      <c r="I60" s="142"/>
      <c r="J60" s="143">
        <f>J83</f>
        <v>0</v>
      </c>
      <c r="K60" s="140"/>
      <c r="L60" s="144"/>
    </row>
    <row r="61" spans="1:47" s="10" customFormat="1" ht="19.95" customHeight="1">
      <c r="B61" s="145"/>
      <c r="C61" s="96"/>
      <c r="D61" s="146" t="s">
        <v>369</v>
      </c>
      <c r="E61" s="147"/>
      <c r="F61" s="147"/>
      <c r="G61" s="147"/>
      <c r="H61" s="147"/>
      <c r="I61" s="147"/>
      <c r="J61" s="148">
        <f>J84</f>
        <v>0</v>
      </c>
      <c r="K61" s="96"/>
      <c r="L61" s="149"/>
    </row>
    <row r="62" spans="1:47" s="10" customFormat="1" ht="19.95" customHeight="1">
      <c r="B62" s="145"/>
      <c r="C62" s="96"/>
      <c r="D62" s="146" t="s">
        <v>370</v>
      </c>
      <c r="E62" s="147"/>
      <c r="F62" s="147"/>
      <c r="G62" s="147"/>
      <c r="H62" s="147"/>
      <c r="I62" s="147"/>
      <c r="J62" s="148">
        <f>J88</f>
        <v>0</v>
      </c>
      <c r="K62" s="96"/>
      <c r="L62" s="149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103</v>
      </c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53" t="str">
        <f>E7</f>
        <v>Společná zařízení Malé Výkleky - Větrolam PEO 5</v>
      </c>
      <c r="F72" s="354"/>
      <c r="G72" s="354"/>
      <c r="H72" s="354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92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302" t="str">
        <f>E9</f>
        <v>VON - Vedlejší a ostatní náklady</v>
      </c>
      <c r="F74" s="355"/>
      <c r="G74" s="355"/>
      <c r="H74" s="35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2. 2. 2021</v>
      </c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6" customHeight="1">
      <c r="A78" s="33"/>
      <c r="B78" s="34"/>
      <c r="C78" s="28" t="s">
        <v>25</v>
      </c>
      <c r="D78" s="35"/>
      <c r="E78" s="35"/>
      <c r="F78" s="26" t="str">
        <f>E15</f>
        <v>ČR-SPÚ, Pobočka Pardubice</v>
      </c>
      <c r="G78" s="35"/>
      <c r="H78" s="35"/>
      <c r="I78" s="28" t="s">
        <v>31</v>
      </c>
      <c r="J78" s="31" t="str">
        <f>E21</f>
        <v>GAP Pardubice s.r.o.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0"/>
      <c r="B81" s="151"/>
      <c r="C81" s="152" t="s">
        <v>104</v>
      </c>
      <c r="D81" s="153" t="s">
        <v>56</v>
      </c>
      <c r="E81" s="153" t="s">
        <v>52</v>
      </c>
      <c r="F81" s="153" t="s">
        <v>53</v>
      </c>
      <c r="G81" s="153" t="s">
        <v>105</v>
      </c>
      <c r="H81" s="153" t="s">
        <v>106</v>
      </c>
      <c r="I81" s="153" t="s">
        <v>107</v>
      </c>
      <c r="J81" s="153" t="s">
        <v>96</v>
      </c>
      <c r="K81" s="154" t="s">
        <v>108</v>
      </c>
      <c r="L81" s="155"/>
      <c r="M81" s="67" t="s">
        <v>19</v>
      </c>
      <c r="N81" s="68" t="s">
        <v>41</v>
      </c>
      <c r="O81" s="68" t="s">
        <v>109</v>
      </c>
      <c r="P81" s="68" t="s">
        <v>110</v>
      </c>
      <c r="Q81" s="68" t="s">
        <v>111</v>
      </c>
      <c r="R81" s="68" t="s">
        <v>112</v>
      </c>
      <c r="S81" s="68" t="s">
        <v>113</v>
      </c>
      <c r="T81" s="69" t="s">
        <v>114</v>
      </c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65" s="2" customFormat="1" ht="22.8" customHeight="1">
      <c r="A82" s="33"/>
      <c r="B82" s="34"/>
      <c r="C82" s="74" t="s">
        <v>115</v>
      </c>
      <c r="D82" s="35"/>
      <c r="E82" s="35"/>
      <c r="F82" s="35"/>
      <c r="G82" s="35"/>
      <c r="H82" s="35"/>
      <c r="I82" s="35"/>
      <c r="J82" s="156">
        <f>BK82</f>
        <v>0</v>
      </c>
      <c r="K82" s="35"/>
      <c r="L82" s="38"/>
      <c r="M82" s="70"/>
      <c r="N82" s="157"/>
      <c r="O82" s="71"/>
      <c r="P82" s="158">
        <f>P83</f>
        <v>0</v>
      </c>
      <c r="Q82" s="71"/>
      <c r="R82" s="158">
        <f>R83</f>
        <v>0</v>
      </c>
      <c r="S82" s="71"/>
      <c r="T82" s="15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97</v>
      </c>
      <c r="BK82" s="160">
        <f>BK83</f>
        <v>0</v>
      </c>
    </row>
    <row r="83" spans="1:65" s="12" customFormat="1" ht="25.95" customHeight="1">
      <c r="B83" s="161"/>
      <c r="C83" s="162"/>
      <c r="D83" s="163" t="s">
        <v>70</v>
      </c>
      <c r="E83" s="164" t="s">
        <v>371</v>
      </c>
      <c r="F83" s="164" t="s">
        <v>372</v>
      </c>
      <c r="G83" s="162"/>
      <c r="H83" s="162"/>
      <c r="I83" s="165"/>
      <c r="J83" s="166">
        <f>BK83</f>
        <v>0</v>
      </c>
      <c r="K83" s="162"/>
      <c r="L83" s="167"/>
      <c r="M83" s="168"/>
      <c r="N83" s="169"/>
      <c r="O83" s="169"/>
      <c r="P83" s="170">
        <f>P84+P88</f>
        <v>0</v>
      </c>
      <c r="Q83" s="169"/>
      <c r="R83" s="170">
        <f>R84+R88</f>
        <v>0</v>
      </c>
      <c r="S83" s="169"/>
      <c r="T83" s="171">
        <f>T84+T88</f>
        <v>0</v>
      </c>
      <c r="AR83" s="172" t="s">
        <v>154</v>
      </c>
      <c r="AT83" s="173" t="s">
        <v>70</v>
      </c>
      <c r="AU83" s="173" t="s">
        <v>71</v>
      </c>
      <c r="AY83" s="172" t="s">
        <v>118</v>
      </c>
      <c r="BK83" s="174">
        <f>BK84+BK88</f>
        <v>0</v>
      </c>
    </row>
    <row r="84" spans="1:65" s="12" customFormat="1" ht="22.8" customHeight="1">
      <c r="B84" s="161"/>
      <c r="C84" s="162"/>
      <c r="D84" s="163" t="s">
        <v>70</v>
      </c>
      <c r="E84" s="175" t="s">
        <v>373</v>
      </c>
      <c r="F84" s="175" t="s">
        <v>374</v>
      </c>
      <c r="G84" s="162"/>
      <c r="H84" s="162"/>
      <c r="I84" s="165"/>
      <c r="J84" s="176">
        <f>BK84</f>
        <v>0</v>
      </c>
      <c r="K84" s="162"/>
      <c r="L84" s="167"/>
      <c r="M84" s="168"/>
      <c r="N84" s="169"/>
      <c r="O84" s="169"/>
      <c r="P84" s="170">
        <f>SUM(P85:P87)</f>
        <v>0</v>
      </c>
      <c r="Q84" s="169"/>
      <c r="R84" s="170">
        <f>SUM(R85:R87)</f>
        <v>0</v>
      </c>
      <c r="S84" s="169"/>
      <c r="T84" s="171">
        <f>SUM(T85:T87)</f>
        <v>0</v>
      </c>
      <c r="AR84" s="172" t="s">
        <v>154</v>
      </c>
      <c r="AT84" s="173" t="s">
        <v>70</v>
      </c>
      <c r="AU84" s="173" t="s">
        <v>78</v>
      </c>
      <c r="AY84" s="172" t="s">
        <v>118</v>
      </c>
      <c r="BK84" s="174">
        <f>SUM(BK85:BK87)</f>
        <v>0</v>
      </c>
    </row>
    <row r="85" spans="1:65" s="2" customFormat="1" ht="14.4" customHeight="1">
      <c r="A85" s="33"/>
      <c r="B85" s="34"/>
      <c r="C85" s="177" t="s">
        <v>78</v>
      </c>
      <c r="D85" s="177" t="s">
        <v>120</v>
      </c>
      <c r="E85" s="178" t="s">
        <v>375</v>
      </c>
      <c r="F85" s="179" t="s">
        <v>376</v>
      </c>
      <c r="G85" s="180" t="s">
        <v>377</v>
      </c>
      <c r="H85" s="181">
        <v>1</v>
      </c>
      <c r="I85" s="182"/>
      <c r="J85" s="183">
        <f>ROUND(I85*H85,2)</f>
        <v>0</v>
      </c>
      <c r="K85" s="179" t="s">
        <v>19</v>
      </c>
      <c r="L85" s="38"/>
      <c r="M85" s="184" t="s">
        <v>19</v>
      </c>
      <c r="N85" s="185" t="s">
        <v>42</v>
      </c>
      <c r="O85" s="63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8" t="s">
        <v>378</v>
      </c>
      <c r="AT85" s="188" t="s">
        <v>120</v>
      </c>
      <c r="AU85" s="188" t="s">
        <v>81</v>
      </c>
      <c r="AY85" s="16" t="s">
        <v>118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6" t="s">
        <v>78</v>
      </c>
      <c r="BK85" s="189">
        <f>ROUND(I85*H85,2)</f>
        <v>0</v>
      </c>
      <c r="BL85" s="16" t="s">
        <v>378</v>
      </c>
      <c r="BM85" s="188" t="s">
        <v>379</v>
      </c>
    </row>
    <row r="86" spans="1:65" s="2" customFormat="1" ht="10.199999999999999">
      <c r="A86" s="33"/>
      <c r="B86" s="34"/>
      <c r="C86" s="35"/>
      <c r="D86" s="190" t="s">
        <v>127</v>
      </c>
      <c r="E86" s="35"/>
      <c r="F86" s="191" t="s">
        <v>376</v>
      </c>
      <c r="G86" s="35"/>
      <c r="H86" s="35"/>
      <c r="I86" s="192"/>
      <c r="J86" s="35"/>
      <c r="K86" s="35"/>
      <c r="L86" s="38"/>
      <c r="M86" s="193"/>
      <c r="N86" s="194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127</v>
      </c>
      <c r="AU86" s="16" t="s">
        <v>81</v>
      </c>
    </row>
    <row r="87" spans="1:65" s="2" customFormat="1" ht="67.2">
      <c r="A87" s="33"/>
      <c r="B87" s="34"/>
      <c r="C87" s="35"/>
      <c r="D87" s="190" t="s">
        <v>129</v>
      </c>
      <c r="E87" s="35"/>
      <c r="F87" s="195" t="s">
        <v>380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129</v>
      </c>
      <c r="AU87" s="16" t="s">
        <v>81</v>
      </c>
    </row>
    <row r="88" spans="1:65" s="12" customFormat="1" ht="22.8" customHeight="1">
      <c r="B88" s="161"/>
      <c r="C88" s="162"/>
      <c r="D88" s="163" t="s">
        <v>70</v>
      </c>
      <c r="E88" s="175" t="s">
        <v>381</v>
      </c>
      <c r="F88" s="175" t="s">
        <v>382</v>
      </c>
      <c r="G88" s="162"/>
      <c r="H88" s="162"/>
      <c r="I88" s="165"/>
      <c r="J88" s="176">
        <f>BK88</f>
        <v>0</v>
      </c>
      <c r="K88" s="162"/>
      <c r="L88" s="167"/>
      <c r="M88" s="168"/>
      <c r="N88" s="169"/>
      <c r="O88" s="169"/>
      <c r="P88" s="170">
        <f>SUM(P89:P94)</f>
        <v>0</v>
      </c>
      <c r="Q88" s="169"/>
      <c r="R88" s="170">
        <f>SUM(R89:R94)</f>
        <v>0</v>
      </c>
      <c r="S88" s="169"/>
      <c r="T88" s="171">
        <f>SUM(T89:T94)</f>
        <v>0</v>
      </c>
      <c r="AR88" s="172" t="s">
        <v>125</v>
      </c>
      <c r="AT88" s="173" t="s">
        <v>70</v>
      </c>
      <c r="AU88" s="173" t="s">
        <v>78</v>
      </c>
      <c r="AY88" s="172" t="s">
        <v>118</v>
      </c>
      <c r="BK88" s="174">
        <f>SUM(BK89:BK94)</f>
        <v>0</v>
      </c>
    </row>
    <row r="89" spans="1:65" s="2" customFormat="1" ht="22.8">
      <c r="A89" s="33"/>
      <c r="B89" s="34"/>
      <c r="C89" s="177" t="s">
        <v>81</v>
      </c>
      <c r="D89" s="177" t="s">
        <v>120</v>
      </c>
      <c r="E89" s="178" t="s">
        <v>383</v>
      </c>
      <c r="F89" s="179" t="s">
        <v>384</v>
      </c>
      <c r="G89" s="180" t="s">
        <v>377</v>
      </c>
      <c r="H89" s="181">
        <v>1</v>
      </c>
      <c r="I89" s="182"/>
      <c r="J89" s="183">
        <f>ROUND(I89*H89,2)</f>
        <v>0</v>
      </c>
      <c r="K89" s="179" t="s">
        <v>19</v>
      </c>
      <c r="L89" s="38"/>
      <c r="M89" s="184" t="s">
        <v>19</v>
      </c>
      <c r="N89" s="185" t="s">
        <v>42</v>
      </c>
      <c r="O89" s="63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8" t="s">
        <v>378</v>
      </c>
      <c r="AT89" s="188" t="s">
        <v>120</v>
      </c>
      <c r="AU89" s="188" t="s">
        <v>81</v>
      </c>
      <c r="AY89" s="16" t="s">
        <v>118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6" t="s">
        <v>78</v>
      </c>
      <c r="BK89" s="189">
        <f>ROUND(I89*H89,2)</f>
        <v>0</v>
      </c>
      <c r="BL89" s="16" t="s">
        <v>378</v>
      </c>
      <c r="BM89" s="188" t="s">
        <v>385</v>
      </c>
    </row>
    <row r="90" spans="1:65" s="2" customFormat="1" ht="19.2">
      <c r="A90" s="33"/>
      <c r="B90" s="34"/>
      <c r="C90" s="35"/>
      <c r="D90" s="190" t="s">
        <v>127</v>
      </c>
      <c r="E90" s="35"/>
      <c r="F90" s="191" t="s">
        <v>384</v>
      </c>
      <c r="G90" s="35"/>
      <c r="H90" s="35"/>
      <c r="I90" s="192"/>
      <c r="J90" s="35"/>
      <c r="K90" s="35"/>
      <c r="L90" s="38"/>
      <c r="M90" s="193"/>
      <c r="N90" s="194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127</v>
      </c>
      <c r="AU90" s="16" t="s">
        <v>81</v>
      </c>
    </row>
    <row r="91" spans="1:65" s="2" customFormat="1" ht="28.8">
      <c r="A91" s="33"/>
      <c r="B91" s="34"/>
      <c r="C91" s="35"/>
      <c r="D91" s="190" t="s">
        <v>129</v>
      </c>
      <c r="E91" s="35"/>
      <c r="F91" s="195" t="s">
        <v>386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129</v>
      </c>
      <c r="AU91" s="16" t="s">
        <v>81</v>
      </c>
    </row>
    <row r="92" spans="1:65" s="2" customFormat="1" ht="14.4" customHeight="1">
      <c r="A92" s="33"/>
      <c r="B92" s="34"/>
      <c r="C92" s="177" t="s">
        <v>139</v>
      </c>
      <c r="D92" s="177" t="s">
        <v>120</v>
      </c>
      <c r="E92" s="178" t="s">
        <v>387</v>
      </c>
      <c r="F92" s="179" t="s">
        <v>388</v>
      </c>
      <c r="G92" s="180" t="s">
        <v>377</v>
      </c>
      <c r="H92" s="181">
        <v>2</v>
      </c>
      <c r="I92" s="182"/>
      <c r="J92" s="183">
        <f>ROUND(I92*H92,2)</f>
        <v>0</v>
      </c>
      <c r="K92" s="179" t="s">
        <v>19</v>
      </c>
      <c r="L92" s="38"/>
      <c r="M92" s="184" t="s">
        <v>19</v>
      </c>
      <c r="N92" s="185" t="s">
        <v>42</v>
      </c>
      <c r="O92" s="63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8" t="s">
        <v>378</v>
      </c>
      <c r="AT92" s="188" t="s">
        <v>120</v>
      </c>
      <c r="AU92" s="188" t="s">
        <v>81</v>
      </c>
      <c r="AY92" s="16" t="s">
        <v>118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6" t="s">
        <v>78</v>
      </c>
      <c r="BK92" s="189">
        <f>ROUND(I92*H92,2)</f>
        <v>0</v>
      </c>
      <c r="BL92" s="16" t="s">
        <v>378</v>
      </c>
      <c r="BM92" s="188" t="s">
        <v>389</v>
      </c>
    </row>
    <row r="93" spans="1:65" s="2" customFormat="1" ht="10.199999999999999">
      <c r="A93" s="33"/>
      <c r="B93" s="34"/>
      <c r="C93" s="35"/>
      <c r="D93" s="190" t="s">
        <v>127</v>
      </c>
      <c r="E93" s="35"/>
      <c r="F93" s="191" t="s">
        <v>388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127</v>
      </c>
      <c r="AU93" s="16" t="s">
        <v>81</v>
      </c>
    </row>
    <row r="94" spans="1:65" s="2" customFormat="1" ht="38.4">
      <c r="A94" s="33"/>
      <c r="B94" s="34"/>
      <c r="C94" s="35"/>
      <c r="D94" s="190" t="s">
        <v>129</v>
      </c>
      <c r="E94" s="35"/>
      <c r="F94" s="195" t="s">
        <v>390</v>
      </c>
      <c r="G94" s="35"/>
      <c r="H94" s="35"/>
      <c r="I94" s="192"/>
      <c r="J94" s="35"/>
      <c r="K94" s="35"/>
      <c r="L94" s="38"/>
      <c r="M94" s="217"/>
      <c r="N94" s="218"/>
      <c r="O94" s="219"/>
      <c r="P94" s="219"/>
      <c r="Q94" s="219"/>
      <c r="R94" s="219"/>
      <c r="S94" s="219"/>
      <c r="T94" s="220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129</v>
      </c>
      <c r="AU94" s="16" t="s">
        <v>81</v>
      </c>
    </row>
    <row r="95" spans="1:65" s="2" customFormat="1" ht="6.9" customHeight="1">
      <c r="A95" s="33"/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38"/>
      <c r="M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</sheetData>
  <sheetProtection algorithmName="SHA-512" hashValue="+QuIsRtWxvYD9eRCK2mn9iFNzJU3e35qzcrE1iQK40Id3NqvnPTTdA9iSPKFaxTzhxO27CK2xngSW4TsN5fKiQ==" saltValue="PAe722bQC05WPijhblK4WDil2Ql3N+CFcxhvtwYhlhWqm7By8wa8Xf7shk9LHra/oru77+GWJtH2k91TmB5b0g==" spinCount="100000" sheet="1" objects="1" scenarios="1" formatColumns="0" formatRows="0" autoFilter="0"/>
  <autoFilter ref="C81:K9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21" customWidth="1"/>
    <col min="2" max="2" width="1.7109375" style="221" customWidth="1"/>
    <col min="3" max="4" width="5" style="221" customWidth="1"/>
    <col min="5" max="5" width="11.7109375" style="221" customWidth="1"/>
    <col min="6" max="6" width="9.140625" style="221" customWidth="1"/>
    <col min="7" max="7" width="5" style="221" customWidth="1"/>
    <col min="8" max="8" width="77.85546875" style="221" customWidth="1"/>
    <col min="9" max="10" width="20" style="221" customWidth="1"/>
    <col min="11" max="11" width="1.7109375" style="221" customWidth="1"/>
  </cols>
  <sheetData>
    <row r="1" spans="2:11" s="1" customFormat="1" ht="37.5" customHeight="1"/>
    <row r="2" spans="2:11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s="14" customFormat="1" ht="45" customHeight="1">
      <c r="B3" s="225"/>
      <c r="C3" s="357" t="s">
        <v>391</v>
      </c>
      <c r="D3" s="357"/>
      <c r="E3" s="357"/>
      <c r="F3" s="357"/>
      <c r="G3" s="357"/>
      <c r="H3" s="357"/>
      <c r="I3" s="357"/>
      <c r="J3" s="357"/>
      <c r="K3" s="226"/>
    </row>
    <row r="4" spans="2:11" s="1" customFormat="1" ht="25.5" customHeight="1">
      <c r="B4" s="227"/>
      <c r="C4" s="362" t="s">
        <v>392</v>
      </c>
      <c r="D4" s="362"/>
      <c r="E4" s="362"/>
      <c r="F4" s="362"/>
      <c r="G4" s="362"/>
      <c r="H4" s="362"/>
      <c r="I4" s="362"/>
      <c r="J4" s="362"/>
      <c r="K4" s="228"/>
    </row>
    <row r="5" spans="2:11" s="1" customFormat="1" ht="5.25" customHeight="1">
      <c r="B5" s="227"/>
      <c r="C5" s="229"/>
      <c r="D5" s="229"/>
      <c r="E5" s="229"/>
      <c r="F5" s="229"/>
      <c r="G5" s="229"/>
      <c r="H5" s="229"/>
      <c r="I5" s="229"/>
      <c r="J5" s="229"/>
      <c r="K5" s="228"/>
    </row>
    <row r="6" spans="2:11" s="1" customFormat="1" ht="15" customHeight="1">
      <c r="B6" s="227"/>
      <c r="C6" s="361" t="s">
        <v>393</v>
      </c>
      <c r="D6" s="361"/>
      <c r="E6" s="361"/>
      <c r="F6" s="361"/>
      <c r="G6" s="361"/>
      <c r="H6" s="361"/>
      <c r="I6" s="361"/>
      <c r="J6" s="361"/>
      <c r="K6" s="228"/>
    </row>
    <row r="7" spans="2:11" s="1" customFormat="1" ht="15" customHeight="1">
      <c r="B7" s="231"/>
      <c r="C7" s="361" t="s">
        <v>394</v>
      </c>
      <c r="D7" s="361"/>
      <c r="E7" s="361"/>
      <c r="F7" s="361"/>
      <c r="G7" s="361"/>
      <c r="H7" s="361"/>
      <c r="I7" s="361"/>
      <c r="J7" s="361"/>
      <c r="K7" s="228"/>
    </row>
    <row r="8" spans="2:11" s="1" customFormat="1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spans="2:11" s="1" customFormat="1" ht="15" customHeight="1">
      <c r="B9" s="231"/>
      <c r="C9" s="361" t="s">
        <v>395</v>
      </c>
      <c r="D9" s="361"/>
      <c r="E9" s="361"/>
      <c r="F9" s="361"/>
      <c r="G9" s="361"/>
      <c r="H9" s="361"/>
      <c r="I9" s="361"/>
      <c r="J9" s="361"/>
      <c r="K9" s="228"/>
    </row>
    <row r="10" spans="2:11" s="1" customFormat="1" ht="15" customHeight="1">
      <c r="B10" s="231"/>
      <c r="C10" s="230"/>
      <c r="D10" s="361" t="s">
        <v>396</v>
      </c>
      <c r="E10" s="361"/>
      <c r="F10" s="361"/>
      <c r="G10" s="361"/>
      <c r="H10" s="361"/>
      <c r="I10" s="361"/>
      <c r="J10" s="361"/>
      <c r="K10" s="228"/>
    </row>
    <row r="11" spans="2:11" s="1" customFormat="1" ht="15" customHeight="1">
      <c r="B11" s="231"/>
      <c r="C11" s="232"/>
      <c r="D11" s="361" t="s">
        <v>397</v>
      </c>
      <c r="E11" s="361"/>
      <c r="F11" s="361"/>
      <c r="G11" s="361"/>
      <c r="H11" s="361"/>
      <c r="I11" s="361"/>
      <c r="J11" s="361"/>
      <c r="K11" s="228"/>
    </row>
    <row r="12" spans="2:11" s="1" customFormat="1" ht="15" customHeight="1">
      <c r="B12" s="231"/>
      <c r="C12" s="232"/>
      <c r="D12" s="230"/>
      <c r="E12" s="230"/>
      <c r="F12" s="230"/>
      <c r="G12" s="230"/>
      <c r="H12" s="230"/>
      <c r="I12" s="230"/>
      <c r="J12" s="230"/>
      <c r="K12" s="228"/>
    </row>
    <row r="13" spans="2:11" s="1" customFormat="1" ht="15" customHeight="1">
      <c r="B13" s="231"/>
      <c r="C13" s="232"/>
      <c r="D13" s="233" t="s">
        <v>398</v>
      </c>
      <c r="E13" s="230"/>
      <c r="F13" s="230"/>
      <c r="G13" s="230"/>
      <c r="H13" s="230"/>
      <c r="I13" s="230"/>
      <c r="J13" s="230"/>
      <c r="K13" s="228"/>
    </row>
    <row r="14" spans="2:11" s="1" customFormat="1" ht="12.75" customHeight="1">
      <c r="B14" s="231"/>
      <c r="C14" s="232"/>
      <c r="D14" s="232"/>
      <c r="E14" s="232"/>
      <c r="F14" s="232"/>
      <c r="G14" s="232"/>
      <c r="H14" s="232"/>
      <c r="I14" s="232"/>
      <c r="J14" s="232"/>
      <c r="K14" s="228"/>
    </row>
    <row r="15" spans="2:11" s="1" customFormat="1" ht="15" customHeight="1">
      <c r="B15" s="231"/>
      <c r="C15" s="232"/>
      <c r="D15" s="361" t="s">
        <v>399</v>
      </c>
      <c r="E15" s="361"/>
      <c r="F15" s="361"/>
      <c r="G15" s="361"/>
      <c r="H15" s="361"/>
      <c r="I15" s="361"/>
      <c r="J15" s="361"/>
      <c r="K15" s="228"/>
    </row>
    <row r="16" spans="2:11" s="1" customFormat="1" ht="15" customHeight="1">
      <c r="B16" s="231"/>
      <c r="C16" s="232"/>
      <c r="D16" s="361" t="s">
        <v>400</v>
      </c>
      <c r="E16" s="361"/>
      <c r="F16" s="361"/>
      <c r="G16" s="361"/>
      <c r="H16" s="361"/>
      <c r="I16" s="361"/>
      <c r="J16" s="361"/>
      <c r="K16" s="228"/>
    </row>
    <row r="17" spans="2:11" s="1" customFormat="1" ht="15" customHeight="1">
      <c r="B17" s="231"/>
      <c r="C17" s="232"/>
      <c r="D17" s="361" t="s">
        <v>401</v>
      </c>
      <c r="E17" s="361"/>
      <c r="F17" s="361"/>
      <c r="G17" s="361"/>
      <c r="H17" s="361"/>
      <c r="I17" s="361"/>
      <c r="J17" s="361"/>
      <c r="K17" s="228"/>
    </row>
    <row r="18" spans="2:11" s="1" customFormat="1" ht="15" customHeight="1">
      <c r="B18" s="231"/>
      <c r="C18" s="232"/>
      <c r="D18" s="232"/>
      <c r="E18" s="234" t="s">
        <v>77</v>
      </c>
      <c r="F18" s="361" t="s">
        <v>402</v>
      </c>
      <c r="G18" s="361"/>
      <c r="H18" s="361"/>
      <c r="I18" s="361"/>
      <c r="J18" s="361"/>
      <c r="K18" s="228"/>
    </row>
    <row r="19" spans="2:11" s="1" customFormat="1" ht="15" customHeight="1">
      <c r="B19" s="231"/>
      <c r="C19" s="232"/>
      <c r="D19" s="232"/>
      <c r="E19" s="234" t="s">
        <v>403</v>
      </c>
      <c r="F19" s="361" t="s">
        <v>404</v>
      </c>
      <c r="G19" s="361"/>
      <c r="H19" s="361"/>
      <c r="I19" s="361"/>
      <c r="J19" s="361"/>
      <c r="K19" s="228"/>
    </row>
    <row r="20" spans="2:11" s="1" customFormat="1" ht="15" customHeight="1">
      <c r="B20" s="231"/>
      <c r="C20" s="232"/>
      <c r="D20" s="232"/>
      <c r="E20" s="234" t="s">
        <v>405</v>
      </c>
      <c r="F20" s="361" t="s">
        <v>406</v>
      </c>
      <c r="G20" s="361"/>
      <c r="H20" s="361"/>
      <c r="I20" s="361"/>
      <c r="J20" s="361"/>
      <c r="K20" s="228"/>
    </row>
    <row r="21" spans="2:11" s="1" customFormat="1" ht="15" customHeight="1">
      <c r="B21" s="231"/>
      <c r="C21" s="232"/>
      <c r="D21" s="232"/>
      <c r="E21" s="234" t="s">
        <v>88</v>
      </c>
      <c r="F21" s="361" t="s">
        <v>89</v>
      </c>
      <c r="G21" s="361"/>
      <c r="H21" s="361"/>
      <c r="I21" s="361"/>
      <c r="J21" s="361"/>
      <c r="K21" s="228"/>
    </row>
    <row r="22" spans="2:11" s="1" customFormat="1" ht="15" customHeight="1">
      <c r="B22" s="231"/>
      <c r="C22" s="232"/>
      <c r="D22" s="232"/>
      <c r="E22" s="234" t="s">
        <v>407</v>
      </c>
      <c r="F22" s="361" t="s">
        <v>408</v>
      </c>
      <c r="G22" s="361"/>
      <c r="H22" s="361"/>
      <c r="I22" s="361"/>
      <c r="J22" s="361"/>
      <c r="K22" s="228"/>
    </row>
    <row r="23" spans="2:11" s="1" customFormat="1" ht="15" customHeight="1">
      <c r="B23" s="231"/>
      <c r="C23" s="232"/>
      <c r="D23" s="232"/>
      <c r="E23" s="234" t="s">
        <v>83</v>
      </c>
      <c r="F23" s="361" t="s">
        <v>409</v>
      </c>
      <c r="G23" s="361"/>
      <c r="H23" s="361"/>
      <c r="I23" s="361"/>
      <c r="J23" s="361"/>
      <c r="K23" s="228"/>
    </row>
    <row r="24" spans="2:11" s="1" customFormat="1" ht="12.75" customHeight="1">
      <c r="B24" s="231"/>
      <c r="C24" s="232"/>
      <c r="D24" s="232"/>
      <c r="E24" s="232"/>
      <c r="F24" s="232"/>
      <c r="G24" s="232"/>
      <c r="H24" s="232"/>
      <c r="I24" s="232"/>
      <c r="J24" s="232"/>
      <c r="K24" s="228"/>
    </row>
    <row r="25" spans="2:11" s="1" customFormat="1" ht="15" customHeight="1">
      <c r="B25" s="231"/>
      <c r="C25" s="361" t="s">
        <v>410</v>
      </c>
      <c r="D25" s="361"/>
      <c r="E25" s="361"/>
      <c r="F25" s="361"/>
      <c r="G25" s="361"/>
      <c r="H25" s="361"/>
      <c r="I25" s="361"/>
      <c r="J25" s="361"/>
      <c r="K25" s="228"/>
    </row>
    <row r="26" spans="2:11" s="1" customFormat="1" ht="15" customHeight="1">
      <c r="B26" s="231"/>
      <c r="C26" s="361" t="s">
        <v>411</v>
      </c>
      <c r="D26" s="361"/>
      <c r="E26" s="361"/>
      <c r="F26" s="361"/>
      <c r="G26" s="361"/>
      <c r="H26" s="361"/>
      <c r="I26" s="361"/>
      <c r="J26" s="361"/>
      <c r="K26" s="228"/>
    </row>
    <row r="27" spans="2:11" s="1" customFormat="1" ht="15" customHeight="1">
      <c r="B27" s="231"/>
      <c r="C27" s="230"/>
      <c r="D27" s="361" t="s">
        <v>412</v>
      </c>
      <c r="E27" s="361"/>
      <c r="F27" s="361"/>
      <c r="G27" s="361"/>
      <c r="H27" s="361"/>
      <c r="I27" s="361"/>
      <c r="J27" s="361"/>
      <c r="K27" s="228"/>
    </row>
    <row r="28" spans="2:11" s="1" customFormat="1" ht="15" customHeight="1">
      <c r="B28" s="231"/>
      <c r="C28" s="232"/>
      <c r="D28" s="361" t="s">
        <v>413</v>
      </c>
      <c r="E28" s="361"/>
      <c r="F28" s="361"/>
      <c r="G28" s="361"/>
      <c r="H28" s="361"/>
      <c r="I28" s="361"/>
      <c r="J28" s="361"/>
      <c r="K28" s="228"/>
    </row>
    <row r="29" spans="2:11" s="1" customFormat="1" ht="12.75" customHeight="1">
      <c r="B29" s="231"/>
      <c r="C29" s="232"/>
      <c r="D29" s="232"/>
      <c r="E29" s="232"/>
      <c r="F29" s="232"/>
      <c r="G29" s="232"/>
      <c r="H29" s="232"/>
      <c r="I29" s="232"/>
      <c r="J29" s="232"/>
      <c r="K29" s="228"/>
    </row>
    <row r="30" spans="2:11" s="1" customFormat="1" ht="15" customHeight="1">
      <c r="B30" s="231"/>
      <c r="C30" s="232"/>
      <c r="D30" s="361" t="s">
        <v>414</v>
      </c>
      <c r="E30" s="361"/>
      <c r="F30" s="361"/>
      <c r="G30" s="361"/>
      <c r="H30" s="361"/>
      <c r="I30" s="361"/>
      <c r="J30" s="361"/>
      <c r="K30" s="228"/>
    </row>
    <row r="31" spans="2:11" s="1" customFormat="1" ht="15" customHeight="1">
      <c r="B31" s="231"/>
      <c r="C31" s="232"/>
      <c r="D31" s="361" t="s">
        <v>415</v>
      </c>
      <c r="E31" s="361"/>
      <c r="F31" s="361"/>
      <c r="G31" s="361"/>
      <c r="H31" s="361"/>
      <c r="I31" s="361"/>
      <c r="J31" s="361"/>
      <c r="K31" s="228"/>
    </row>
    <row r="32" spans="2:11" s="1" customFormat="1" ht="12.75" customHeight="1">
      <c r="B32" s="231"/>
      <c r="C32" s="232"/>
      <c r="D32" s="232"/>
      <c r="E32" s="232"/>
      <c r="F32" s="232"/>
      <c r="G32" s="232"/>
      <c r="H32" s="232"/>
      <c r="I32" s="232"/>
      <c r="J32" s="232"/>
      <c r="K32" s="228"/>
    </row>
    <row r="33" spans="2:11" s="1" customFormat="1" ht="15" customHeight="1">
      <c r="B33" s="231"/>
      <c r="C33" s="232"/>
      <c r="D33" s="361" t="s">
        <v>416</v>
      </c>
      <c r="E33" s="361"/>
      <c r="F33" s="361"/>
      <c r="G33" s="361"/>
      <c r="H33" s="361"/>
      <c r="I33" s="361"/>
      <c r="J33" s="361"/>
      <c r="K33" s="228"/>
    </row>
    <row r="34" spans="2:11" s="1" customFormat="1" ht="15" customHeight="1">
      <c r="B34" s="231"/>
      <c r="C34" s="232"/>
      <c r="D34" s="361" t="s">
        <v>417</v>
      </c>
      <c r="E34" s="361"/>
      <c r="F34" s="361"/>
      <c r="G34" s="361"/>
      <c r="H34" s="361"/>
      <c r="I34" s="361"/>
      <c r="J34" s="361"/>
      <c r="K34" s="228"/>
    </row>
    <row r="35" spans="2:11" s="1" customFormat="1" ht="15" customHeight="1">
      <c r="B35" s="231"/>
      <c r="C35" s="232"/>
      <c r="D35" s="361" t="s">
        <v>418</v>
      </c>
      <c r="E35" s="361"/>
      <c r="F35" s="361"/>
      <c r="G35" s="361"/>
      <c r="H35" s="361"/>
      <c r="I35" s="361"/>
      <c r="J35" s="361"/>
      <c r="K35" s="228"/>
    </row>
    <row r="36" spans="2:11" s="1" customFormat="1" ht="15" customHeight="1">
      <c r="B36" s="231"/>
      <c r="C36" s="232"/>
      <c r="D36" s="230"/>
      <c r="E36" s="233" t="s">
        <v>104</v>
      </c>
      <c r="F36" s="230"/>
      <c r="G36" s="361" t="s">
        <v>419</v>
      </c>
      <c r="H36" s="361"/>
      <c r="I36" s="361"/>
      <c r="J36" s="361"/>
      <c r="K36" s="228"/>
    </row>
    <row r="37" spans="2:11" s="1" customFormat="1" ht="30.75" customHeight="1">
      <c r="B37" s="231"/>
      <c r="C37" s="232"/>
      <c r="D37" s="230"/>
      <c r="E37" s="233" t="s">
        <v>420</v>
      </c>
      <c r="F37" s="230"/>
      <c r="G37" s="361" t="s">
        <v>421</v>
      </c>
      <c r="H37" s="361"/>
      <c r="I37" s="361"/>
      <c r="J37" s="361"/>
      <c r="K37" s="228"/>
    </row>
    <row r="38" spans="2:11" s="1" customFormat="1" ht="15" customHeight="1">
      <c r="B38" s="231"/>
      <c r="C38" s="232"/>
      <c r="D38" s="230"/>
      <c r="E38" s="233" t="s">
        <v>52</v>
      </c>
      <c r="F38" s="230"/>
      <c r="G38" s="361" t="s">
        <v>422</v>
      </c>
      <c r="H38" s="361"/>
      <c r="I38" s="361"/>
      <c r="J38" s="361"/>
      <c r="K38" s="228"/>
    </row>
    <row r="39" spans="2:11" s="1" customFormat="1" ht="15" customHeight="1">
      <c r="B39" s="231"/>
      <c r="C39" s="232"/>
      <c r="D39" s="230"/>
      <c r="E39" s="233" t="s">
        <v>53</v>
      </c>
      <c r="F39" s="230"/>
      <c r="G39" s="361" t="s">
        <v>423</v>
      </c>
      <c r="H39" s="361"/>
      <c r="I39" s="361"/>
      <c r="J39" s="361"/>
      <c r="K39" s="228"/>
    </row>
    <row r="40" spans="2:11" s="1" customFormat="1" ht="15" customHeight="1">
      <c r="B40" s="231"/>
      <c r="C40" s="232"/>
      <c r="D40" s="230"/>
      <c r="E40" s="233" t="s">
        <v>105</v>
      </c>
      <c r="F40" s="230"/>
      <c r="G40" s="361" t="s">
        <v>424</v>
      </c>
      <c r="H40" s="361"/>
      <c r="I40" s="361"/>
      <c r="J40" s="361"/>
      <c r="K40" s="228"/>
    </row>
    <row r="41" spans="2:11" s="1" customFormat="1" ht="15" customHeight="1">
      <c r="B41" s="231"/>
      <c r="C41" s="232"/>
      <c r="D41" s="230"/>
      <c r="E41" s="233" t="s">
        <v>106</v>
      </c>
      <c r="F41" s="230"/>
      <c r="G41" s="361" t="s">
        <v>425</v>
      </c>
      <c r="H41" s="361"/>
      <c r="I41" s="361"/>
      <c r="J41" s="361"/>
      <c r="K41" s="228"/>
    </row>
    <row r="42" spans="2:11" s="1" customFormat="1" ht="15" customHeight="1">
      <c r="B42" s="231"/>
      <c r="C42" s="232"/>
      <c r="D42" s="230"/>
      <c r="E42" s="233" t="s">
        <v>426</v>
      </c>
      <c r="F42" s="230"/>
      <c r="G42" s="361" t="s">
        <v>427</v>
      </c>
      <c r="H42" s="361"/>
      <c r="I42" s="361"/>
      <c r="J42" s="361"/>
      <c r="K42" s="228"/>
    </row>
    <row r="43" spans="2:11" s="1" customFormat="1" ht="15" customHeight="1">
      <c r="B43" s="231"/>
      <c r="C43" s="232"/>
      <c r="D43" s="230"/>
      <c r="E43" s="233"/>
      <c r="F43" s="230"/>
      <c r="G43" s="361" t="s">
        <v>428</v>
      </c>
      <c r="H43" s="361"/>
      <c r="I43" s="361"/>
      <c r="J43" s="361"/>
      <c r="K43" s="228"/>
    </row>
    <row r="44" spans="2:11" s="1" customFormat="1" ht="15" customHeight="1">
      <c r="B44" s="231"/>
      <c r="C44" s="232"/>
      <c r="D44" s="230"/>
      <c r="E44" s="233" t="s">
        <v>429</v>
      </c>
      <c r="F44" s="230"/>
      <c r="G44" s="361" t="s">
        <v>430</v>
      </c>
      <c r="H44" s="361"/>
      <c r="I44" s="361"/>
      <c r="J44" s="361"/>
      <c r="K44" s="228"/>
    </row>
    <row r="45" spans="2:11" s="1" customFormat="1" ht="15" customHeight="1">
      <c r="B45" s="231"/>
      <c r="C45" s="232"/>
      <c r="D45" s="230"/>
      <c r="E45" s="233" t="s">
        <v>108</v>
      </c>
      <c r="F45" s="230"/>
      <c r="G45" s="361" t="s">
        <v>431</v>
      </c>
      <c r="H45" s="361"/>
      <c r="I45" s="361"/>
      <c r="J45" s="361"/>
      <c r="K45" s="228"/>
    </row>
    <row r="46" spans="2:11" s="1" customFormat="1" ht="12.75" customHeight="1">
      <c r="B46" s="231"/>
      <c r="C46" s="232"/>
      <c r="D46" s="230"/>
      <c r="E46" s="230"/>
      <c r="F46" s="230"/>
      <c r="G46" s="230"/>
      <c r="H46" s="230"/>
      <c r="I46" s="230"/>
      <c r="J46" s="230"/>
      <c r="K46" s="228"/>
    </row>
    <row r="47" spans="2:11" s="1" customFormat="1" ht="15" customHeight="1">
      <c r="B47" s="231"/>
      <c r="C47" s="232"/>
      <c r="D47" s="361" t="s">
        <v>432</v>
      </c>
      <c r="E47" s="361"/>
      <c r="F47" s="361"/>
      <c r="G47" s="361"/>
      <c r="H47" s="361"/>
      <c r="I47" s="361"/>
      <c r="J47" s="361"/>
      <c r="K47" s="228"/>
    </row>
    <row r="48" spans="2:11" s="1" customFormat="1" ht="15" customHeight="1">
      <c r="B48" s="231"/>
      <c r="C48" s="232"/>
      <c r="D48" s="232"/>
      <c r="E48" s="361" t="s">
        <v>433</v>
      </c>
      <c r="F48" s="361"/>
      <c r="G48" s="361"/>
      <c r="H48" s="361"/>
      <c r="I48" s="361"/>
      <c r="J48" s="361"/>
      <c r="K48" s="228"/>
    </row>
    <row r="49" spans="2:11" s="1" customFormat="1" ht="15" customHeight="1">
      <c r="B49" s="231"/>
      <c r="C49" s="232"/>
      <c r="D49" s="232"/>
      <c r="E49" s="361" t="s">
        <v>434</v>
      </c>
      <c r="F49" s="361"/>
      <c r="G49" s="361"/>
      <c r="H49" s="361"/>
      <c r="I49" s="361"/>
      <c r="J49" s="361"/>
      <c r="K49" s="228"/>
    </row>
    <row r="50" spans="2:11" s="1" customFormat="1" ht="15" customHeight="1">
      <c r="B50" s="231"/>
      <c r="C50" s="232"/>
      <c r="D50" s="232"/>
      <c r="E50" s="361" t="s">
        <v>435</v>
      </c>
      <c r="F50" s="361"/>
      <c r="G50" s="361"/>
      <c r="H50" s="361"/>
      <c r="I50" s="361"/>
      <c r="J50" s="361"/>
      <c r="K50" s="228"/>
    </row>
    <row r="51" spans="2:11" s="1" customFormat="1" ht="15" customHeight="1">
      <c r="B51" s="231"/>
      <c r="C51" s="232"/>
      <c r="D51" s="361" t="s">
        <v>436</v>
      </c>
      <c r="E51" s="361"/>
      <c r="F51" s="361"/>
      <c r="G51" s="361"/>
      <c r="H51" s="361"/>
      <c r="I51" s="361"/>
      <c r="J51" s="361"/>
      <c r="K51" s="228"/>
    </row>
    <row r="52" spans="2:11" s="1" customFormat="1" ht="25.5" customHeight="1">
      <c r="B52" s="227"/>
      <c r="C52" s="362" t="s">
        <v>437</v>
      </c>
      <c r="D52" s="362"/>
      <c r="E52" s="362"/>
      <c r="F52" s="362"/>
      <c r="G52" s="362"/>
      <c r="H52" s="362"/>
      <c r="I52" s="362"/>
      <c r="J52" s="362"/>
      <c r="K52" s="228"/>
    </row>
    <row r="53" spans="2:11" s="1" customFormat="1" ht="5.25" customHeight="1">
      <c r="B53" s="227"/>
      <c r="C53" s="229"/>
      <c r="D53" s="229"/>
      <c r="E53" s="229"/>
      <c r="F53" s="229"/>
      <c r="G53" s="229"/>
      <c r="H53" s="229"/>
      <c r="I53" s="229"/>
      <c r="J53" s="229"/>
      <c r="K53" s="228"/>
    </row>
    <row r="54" spans="2:11" s="1" customFormat="1" ht="15" customHeight="1">
      <c r="B54" s="227"/>
      <c r="C54" s="361" t="s">
        <v>438</v>
      </c>
      <c r="D54" s="361"/>
      <c r="E54" s="361"/>
      <c r="F54" s="361"/>
      <c r="G54" s="361"/>
      <c r="H54" s="361"/>
      <c r="I54" s="361"/>
      <c r="J54" s="361"/>
      <c r="K54" s="228"/>
    </row>
    <row r="55" spans="2:11" s="1" customFormat="1" ht="15" customHeight="1">
      <c r="B55" s="227"/>
      <c r="C55" s="361" t="s">
        <v>439</v>
      </c>
      <c r="D55" s="361"/>
      <c r="E55" s="361"/>
      <c r="F55" s="361"/>
      <c r="G55" s="361"/>
      <c r="H55" s="361"/>
      <c r="I55" s="361"/>
      <c r="J55" s="361"/>
      <c r="K55" s="228"/>
    </row>
    <row r="56" spans="2:11" s="1" customFormat="1" ht="12.75" customHeight="1">
      <c r="B56" s="227"/>
      <c r="C56" s="230"/>
      <c r="D56" s="230"/>
      <c r="E56" s="230"/>
      <c r="F56" s="230"/>
      <c r="G56" s="230"/>
      <c r="H56" s="230"/>
      <c r="I56" s="230"/>
      <c r="J56" s="230"/>
      <c r="K56" s="228"/>
    </row>
    <row r="57" spans="2:11" s="1" customFormat="1" ht="15" customHeight="1">
      <c r="B57" s="227"/>
      <c r="C57" s="361" t="s">
        <v>440</v>
      </c>
      <c r="D57" s="361"/>
      <c r="E57" s="361"/>
      <c r="F57" s="361"/>
      <c r="G57" s="361"/>
      <c r="H57" s="361"/>
      <c r="I57" s="361"/>
      <c r="J57" s="361"/>
      <c r="K57" s="228"/>
    </row>
    <row r="58" spans="2:11" s="1" customFormat="1" ht="15" customHeight="1">
      <c r="B58" s="227"/>
      <c r="C58" s="232"/>
      <c r="D58" s="361" t="s">
        <v>441</v>
      </c>
      <c r="E58" s="361"/>
      <c r="F58" s="361"/>
      <c r="G58" s="361"/>
      <c r="H58" s="361"/>
      <c r="I58" s="361"/>
      <c r="J58" s="361"/>
      <c r="K58" s="228"/>
    </row>
    <row r="59" spans="2:11" s="1" customFormat="1" ht="15" customHeight="1">
      <c r="B59" s="227"/>
      <c r="C59" s="232"/>
      <c r="D59" s="361" t="s">
        <v>442</v>
      </c>
      <c r="E59" s="361"/>
      <c r="F59" s="361"/>
      <c r="G59" s="361"/>
      <c r="H59" s="361"/>
      <c r="I59" s="361"/>
      <c r="J59" s="361"/>
      <c r="K59" s="228"/>
    </row>
    <row r="60" spans="2:11" s="1" customFormat="1" ht="15" customHeight="1">
      <c r="B60" s="227"/>
      <c r="C60" s="232"/>
      <c r="D60" s="361" t="s">
        <v>443</v>
      </c>
      <c r="E60" s="361"/>
      <c r="F60" s="361"/>
      <c r="G60" s="361"/>
      <c r="H60" s="361"/>
      <c r="I60" s="361"/>
      <c r="J60" s="361"/>
      <c r="K60" s="228"/>
    </row>
    <row r="61" spans="2:11" s="1" customFormat="1" ht="15" customHeight="1">
      <c r="B61" s="227"/>
      <c r="C61" s="232"/>
      <c r="D61" s="361" t="s">
        <v>444</v>
      </c>
      <c r="E61" s="361"/>
      <c r="F61" s="361"/>
      <c r="G61" s="361"/>
      <c r="H61" s="361"/>
      <c r="I61" s="361"/>
      <c r="J61" s="361"/>
      <c r="K61" s="228"/>
    </row>
    <row r="62" spans="2:11" s="1" customFormat="1" ht="15" customHeight="1">
      <c r="B62" s="227"/>
      <c r="C62" s="232"/>
      <c r="D62" s="363" t="s">
        <v>445</v>
      </c>
      <c r="E62" s="363"/>
      <c r="F62" s="363"/>
      <c r="G62" s="363"/>
      <c r="H62" s="363"/>
      <c r="I62" s="363"/>
      <c r="J62" s="363"/>
      <c r="K62" s="228"/>
    </row>
    <row r="63" spans="2:11" s="1" customFormat="1" ht="15" customHeight="1">
      <c r="B63" s="227"/>
      <c r="C63" s="232"/>
      <c r="D63" s="361" t="s">
        <v>446</v>
      </c>
      <c r="E63" s="361"/>
      <c r="F63" s="361"/>
      <c r="G63" s="361"/>
      <c r="H63" s="361"/>
      <c r="I63" s="361"/>
      <c r="J63" s="361"/>
      <c r="K63" s="228"/>
    </row>
    <row r="64" spans="2:11" s="1" customFormat="1" ht="12.75" customHeight="1">
      <c r="B64" s="227"/>
      <c r="C64" s="232"/>
      <c r="D64" s="232"/>
      <c r="E64" s="235"/>
      <c r="F64" s="232"/>
      <c r="G64" s="232"/>
      <c r="H64" s="232"/>
      <c r="I64" s="232"/>
      <c r="J64" s="232"/>
      <c r="K64" s="228"/>
    </row>
    <row r="65" spans="2:11" s="1" customFormat="1" ht="15" customHeight="1">
      <c r="B65" s="227"/>
      <c r="C65" s="232"/>
      <c r="D65" s="361" t="s">
        <v>447</v>
      </c>
      <c r="E65" s="361"/>
      <c r="F65" s="361"/>
      <c r="G65" s="361"/>
      <c r="H65" s="361"/>
      <c r="I65" s="361"/>
      <c r="J65" s="361"/>
      <c r="K65" s="228"/>
    </row>
    <row r="66" spans="2:11" s="1" customFormat="1" ht="15" customHeight="1">
      <c r="B66" s="227"/>
      <c r="C66" s="232"/>
      <c r="D66" s="363" t="s">
        <v>448</v>
      </c>
      <c r="E66" s="363"/>
      <c r="F66" s="363"/>
      <c r="G66" s="363"/>
      <c r="H66" s="363"/>
      <c r="I66" s="363"/>
      <c r="J66" s="363"/>
      <c r="K66" s="228"/>
    </row>
    <row r="67" spans="2:11" s="1" customFormat="1" ht="15" customHeight="1">
      <c r="B67" s="227"/>
      <c r="C67" s="232"/>
      <c r="D67" s="361" t="s">
        <v>449</v>
      </c>
      <c r="E67" s="361"/>
      <c r="F67" s="361"/>
      <c r="G67" s="361"/>
      <c r="H67" s="361"/>
      <c r="I67" s="361"/>
      <c r="J67" s="361"/>
      <c r="K67" s="228"/>
    </row>
    <row r="68" spans="2:11" s="1" customFormat="1" ht="15" customHeight="1">
      <c r="B68" s="227"/>
      <c r="C68" s="232"/>
      <c r="D68" s="361" t="s">
        <v>450</v>
      </c>
      <c r="E68" s="361"/>
      <c r="F68" s="361"/>
      <c r="G68" s="361"/>
      <c r="H68" s="361"/>
      <c r="I68" s="361"/>
      <c r="J68" s="361"/>
      <c r="K68" s="228"/>
    </row>
    <row r="69" spans="2:11" s="1" customFormat="1" ht="15" customHeight="1">
      <c r="B69" s="227"/>
      <c r="C69" s="232"/>
      <c r="D69" s="361" t="s">
        <v>451</v>
      </c>
      <c r="E69" s="361"/>
      <c r="F69" s="361"/>
      <c r="G69" s="361"/>
      <c r="H69" s="361"/>
      <c r="I69" s="361"/>
      <c r="J69" s="361"/>
      <c r="K69" s="228"/>
    </row>
    <row r="70" spans="2:11" s="1" customFormat="1" ht="15" customHeight="1">
      <c r="B70" s="227"/>
      <c r="C70" s="232"/>
      <c r="D70" s="361" t="s">
        <v>452</v>
      </c>
      <c r="E70" s="361"/>
      <c r="F70" s="361"/>
      <c r="G70" s="361"/>
      <c r="H70" s="361"/>
      <c r="I70" s="361"/>
      <c r="J70" s="361"/>
      <c r="K70" s="228"/>
    </row>
    <row r="71" spans="2:11" s="1" customFormat="1" ht="12.75" customHeight="1">
      <c r="B71" s="236"/>
      <c r="C71" s="237"/>
      <c r="D71" s="237"/>
      <c r="E71" s="237"/>
      <c r="F71" s="237"/>
      <c r="G71" s="237"/>
      <c r="H71" s="237"/>
      <c r="I71" s="237"/>
      <c r="J71" s="237"/>
      <c r="K71" s="238"/>
    </row>
    <row r="72" spans="2:11" s="1" customFormat="1" ht="18.75" customHeight="1">
      <c r="B72" s="239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s="1" customFormat="1" ht="18.75" customHeight="1">
      <c r="B73" s="240"/>
      <c r="C73" s="240"/>
      <c r="D73" s="240"/>
      <c r="E73" s="240"/>
      <c r="F73" s="240"/>
      <c r="G73" s="240"/>
      <c r="H73" s="240"/>
      <c r="I73" s="240"/>
      <c r="J73" s="240"/>
      <c r="K73" s="240"/>
    </row>
    <row r="74" spans="2:11" s="1" customFormat="1" ht="7.5" customHeight="1">
      <c r="B74" s="241"/>
      <c r="C74" s="242"/>
      <c r="D74" s="242"/>
      <c r="E74" s="242"/>
      <c r="F74" s="242"/>
      <c r="G74" s="242"/>
      <c r="H74" s="242"/>
      <c r="I74" s="242"/>
      <c r="J74" s="242"/>
      <c r="K74" s="243"/>
    </row>
    <row r="75" spans="2:11" s="1" customFormat="1" ht="45" customHeight="1">
      <c r="B75" s="244"/>
      <c r="C75" s="356" t="s">
        <v>453</v>
      </c>
      <c r="D75" s="356"/>
      <c r="E75" s="356"/>
      <c r="F75" s="356"/>
      <c r="G75" s="356"/>
      <c r="H75" s="356"/>
      <c r="I75" s="356"/>
      <c r="J75" s="356"/>
      <c r="K75" s="245"/>
    </row>
    <row r="76" spans="2:11" s="1" customFormat="1" ht="17.25" customHeight="1">
      <c r="B76" s="244"/>
      <c r="C76" s="246" t="s">
        <v>454</v>
      </c>
      <c r="D76" s="246"/>
      <c r="E76" s="246"/>
      <c r="F76" s="246" t="s">
        <v>455</v>
      </c>
      <c r="G76" s="247"/>
      <c r="H76" s="246" t="s">
        <v>53</v>
      </c>
      <c r="I76" s="246" t="s">
        <v>56</v>
      </c>
      <c r="J76" s="246" t="s">
        <v>456</v>
      </c>
      <c r="K76" s="245"/>
    </row>
    <row r="77" spans="2:11" s="1" customFormat="1" ht="17.25" customHeight="1">
      <c r="B77" s="244"/>
      <c r="C77" s="248" t="s">
        <v>457</v>
      </c>
      <c r="D77" s="248"/>
      <c r="E77" s="248"/>
      <c r="F77" s="249" t="s">
        <v>458</v>
      </c>
      <c r="G77" s="250"/>
      <c r="H77" s="248"/>
      <c r="I77" s="248"/>
      <c r="J77" s="248" t="s">
        <v>459</v>
      </c>
      <c r="K77" s="245"/>
    </row>
    <row r="78" spans="2:11" s="1" customFormat="1" ht="5.25" customHeight="1">
      <c r="B78" s="244"/>
      <c r="C78" s="251"/>
      <c r="D78" s="251"/>
      <c r="E78" s="251"/>
      <c r="F78" s="251"/>
      <c r="G78" s="252"/>
      <c r="H78" s="251"/>
      <c r="I78" s="251"/>
      <c r="J78" s="251"/>
      <c r="K78" s="245"/>
    </row>
    <row r="79" spans="2:11" s="1" customFormat="1" ht="15" customHeight="1">
      <c r="B79" s="244"/>
      <c r="C79" s="233" t="s">
        <v>52</v>
      </c>
      <c r="D79" s="253"/>
      <c r="E79" s="253"/>
      <c r="F79" s="254" t="s">
        <v>460</v>
      </c>
      <c r="G79" s="255"/>
      <c r="H79" s="233" t="s">
        <v>461</v>
      </c>
      <c r="I79" s="233" t="s">
        <v>462</v>
      </c>
      <c r="J79" s="233">
        <v>20</v>
      </c>
      <c r="K79" s="245"/>
    </row>
    <row r="80" spans="2:11" s="1" customFormat="1" ht="15" customHeight="1">
      <c r="B80" s="244"/>
      <c r="C80" s="233" t="s">
        <v>463</v>
      </c>
      <c r="D80" s="233"/>
      <c r="E80" s="233"/>
      <c r="F80" s="254" t="s">
        <v>460</v>
      </c>
      <c r="G80" s="255"/>
      <c r="H80" s="233" t="s">
        <v>464</v>
      </c>
      <c r="I80" s="233" t="s">
        <v>462</v>
      </c>
      <c r="J80" s="233">
        <v>120</v>
      </c>
      <c r="K80" s="245"/>
    </row>
    <row r="81" spans="2:11" s="1" customFormat="1" ht="15" customHeight="1">
      <c r="B81" s="256"/>
      <c r="C81" s="233" t="s">
        <v>465</v>
      </c>
      <c r="D81" s="233"/>
      <c r="E81" s="233"/>
      <c r="F81" s="254" t="s">
        <v>466</v>
      </c>
      <c r="G81" s="255"/>
      <c r="H81" s="233" t="s">
        <v>467</v>
      </c>
      <c r="I81" s="233" t="s">
        <v>462</v>
      </c>
      <c r="J81" s="233">
        <v>50</v>
      </c>
      <c r="K81" s="245"/>
    </row>
    <row r="82" spans="2:11" s="1" customFormat="1" ht="15" customHeight="1">
      <c r="B82" s="256"/>
      <c r="C82" s="233" t="s">
        <v>468</v>
      </c>
      <c r="D82" s="233"/>
      <c r="E82" s="233"/>
      <c r="F82" s="254" t="s">
        <v>460</v>
      </c>
      <c r="G82" s="255"/>
      <c r="H82" s="233" t="s">
        <v>469</v>
      </c>
      <c r="I82" s="233" t="s">
        <v>470</v>
      </c>
      <c r="J82" s="233"/>
      <c r="K82" s="245"/>
    </row>
    <row r="83" spans="2:11" s="1" customFormat="1" ht="15" customHeight="1">
      <c r="B83" s="256"/>
      <c r="C83" s="257" t="s">
        <v>471</v>
      </c>
      <c r="D83" s="257"/>
      <c r="E83" s="257"/>
      <c r="F83" s="258" t="s">
        <v>466</v>
      </c>
      <c r="G83" s="257"/>
      <c r="H83" s="257" t="s">
        <v>472</v>
      </c>
      <c r="I83" s="257" t="s">
        <v>462</v>
      </c>
      <c r="J83" s="257">
        <v>15</v>
      </c>
      <c r="K83" s="245"/>
    </row>
    <row r="84" spans="2:11" s="1" customFormat="1" ht="15" customHeight="1">
      <c r="B84" s="256"/>
      <c r="C84" s="257" t="s">
        <v>473</v>
      </c>
      <c r="D84" s="257"/>
      <c r="E84" s="257"/>
      <c r="F84" s="258" t="s">
        <v>466</v>
      </c>
      <c r="G84" s="257"/>
      <c r="H84" s="257" t="s">
        <v>474</v>
      </c>
      <c r="I84" s="257" t="s">
        <v>462</v>
      </c>
      <c r="J84" s="257">
        <v>15</v>
      </c>
      <c r="K84" s="245"/>
    </row>
    <row r="85" spans="2:11" s="1" customFormat="1" ht="15" customHeight="1">
      <c r="B85" s="256"/>
      <c r="C85" s="257" t="s">
        <v>475</v>
      </c>
      <c r="D85" s="257"/>
      <c r="E85" s="257"/>
      <c r="F85" s="258" t="s">
        <v>466</v>
      </c>
      <c r="G85" s="257"/>
      <c r="H85" s="257" t="s">
        <v>476</v>
      </c>
      <c r="I85" s="257" t="s">
        <v>462</v>
      </c>
      <c r="J85" s="257">
        <v>20</v>
      </c>
      <c r="K85" s="245"/>
    </row>
    <row r="86" spans="2:11" s="1" customFormat="1" ht="15" customHeight="1">
      <c r="B86" s="256"/>
      <c r="C86" s="257" t="s">
        <v>477</v>
      </c>
      <c r="D86" s="257"/>
      <c r="E86" s="257"/>
      <c r="F86" s="258" t="s">
        <v>466</v>
      </c>
      <c r="G86" s="257"/>
      <c r="H86" s="257" t="s">
        <v>478</v>
      </c>
      <c r="I86" s="257" t="s">
        <v>462</v>
      </c>
      <c r="J86" s="257">
        <v>20</v>
      </c>
      <c r="K86" s="245"/>
    </row>
    <row r="87" spans="2:11" s="1" customFormat="1" ht="15" customHeight="1">
      <c r="B87" s="256"/>
      <c r="C87" s="233" t="s">
        <v>479</v>
      </c>
      <c r="D87" s="233"/>
      <c r="E87" s="233"/>
      <c r="F87" s="254" t="s">
        <v>466</v>
      </c>
      <c r="G87" s="255"/>
      <c r="H87" s="233" t="s">
        <v>480</v>
      </c>
      <c r="I87" s="233" t="s">
        <v>462</v>
      </c>
      <c r="J87" s="233">
        <v>50</v>
      </c>
      <c r="K87" s="245"/>
    </row>
    <row r="88" spans="2:11" s="1" customFormat="1" ht="15" customHeight="1">
      <c r="B88" s="256"/>
      <c r="C88" s="233" t="s">
        <v>481</v>
      </c>
      <c r="D88" s="233"/>
      <c r="E88" s="233"/>
      <c r="F88" s="254" t="s">
        <v>466</v>
      </c>
      <c r="G88" s="255"/>
      <c r="H88" s="233" t="s">
        <v>482</v>
      </c>
      <c r="I88" s="233" t="s">
        <v>462</v>
      </c>
      <c r="J88" s="233">
        <v>20</v>
      </c>
      <c r="K88" s="245"/>
    </row>
    <row r="89" spans="2:11" s="1" customFormat="1" ht="15" customHeight="1">
      <c r="B89" s="256"/>
      <c r="C89" s="233" t="s">
        <v>483</v>
      </c>
      <c r="D89" s="233"/>
      <c r="E89" s="233"/>
      <c r="F89" s="254" t="s">
        <v>466</v>
      </c>
      <c r="G89" s="255"/>
      <c r="H89" s="233" t="s">
        <v>484</v>
      </c>
      <c r="I89" s="233" t="s">
        <v>462</v>
      </c>
      <c r="J89" s="233">
        <v>20</v>
      </c>
      <c r="K89" s="245"/>
    </row>
    <row r="90" spans="2:11" s="1" customFormat="1" ht="15" customHeight="1">
      <c r="B90" s="256"/>
      <c r="C90" s="233" t="s">
        <v>485</v>
      </c>
      <c r="D90" s="233"/>
      <c r="E90" s="233"/>
      <c r="F90" s="254" t="s">
        <v>466</v>
      </c>
      <c r="G90" s="255"/>
      <c r="H90" s="233" t="s">
        <v>486</v>
      </c>
      <c r="I90" s="233" t="s">
        <v>462</v>
      </c>
      <c r="J90" s="233">
        <v>50</v>
      </c>
      <c r="K90" s="245"/>
    </row>
    <row r="91" spans="2:11" s="1" customFormat="1" ht="15" customHeight="1">
      <c r="B91" s="256"/>
      <c r="C91" s="233" t="s">
        <v>487</v>
      </c>
      <c r="D91" s="233"/>
      <c r="E91" s="233"/>
      <c r="F91" s="254" t="s">
        <v>466</v>
      </c>
      <c r="G91" s="255"/>
      <c r="H91" s="233" t="s">
        <v>487</v>
      </c>
      <c r="I91" s="233" t="s">
        <v>462</v>
      </c>
      <c r="J91" s="233">
        <v>50</v>
      </c>
      <c r="K91" s="245"/>
    </row>
    <row r="92" spans="2:11" s="1" customFormat="1" ht="15" customHeight="1">
      <c r="B92" s="256"/>
      <c r="C92" s="233" t="s">
        <v>488</v>
      </c>
      <c r="D92" s="233"/>
      <c r="E92" s="233"/>
      <c r="F92" s="254" t="s">
        <v>466</v>
      </c>
      <c r="G92" s="255"/>
      <c r="H92" s="233" t="s">
        <v>489</v>
      </c>
      <c r="I92" s="233" t="s">
        <v>462</v>
      </c>
      <c r="J92" s="233">
        <v>255</v>
      </c>
      <c r="K92" s="245"/>
    </row>
    <row r="93" spans="2:11" s="1" customFormat="1" ht="15" customHeight="1">
      <c r="B93" s="256"/>
      <c r="C93" s="233" t="s">
        <v>490</v>
      </c>
      <c r="D93" s="233"/>
      <c r="E93" s="233"/>
      <c r="F93" s="254" t="s">
        <v>460</v>
      </c>
      <c r="G93" s="255"/>
      <c r="H93" s="233" t="s">
        <v>491</v>
      </c>
      <c r="I93" s="233" t="s">
        <v>492</v>
      </c>
      <c r="J93" s="233"/>
      <c r="K93" s="245"/>
    </row>
    <row r="94" spans="2:11" s="1" customFormat="1" ht="15" customHeight="1">
      <c r="B94" s="256"/>
      <c r="C94" s="233" t="s">
        <v>493</v>
      </c>
      <c r="D94" s="233"/>
      <c r="E94" s="233"/>
      <c r="F94" s="254" t="s">
        <v>460</v>
      </c>
      <c r="G94" s="255"/>
      <c r="H94" s="233" t="s">
        <v>494</v>
      </c>
      <c r="I94" s="233" t="s">
        <v>495</v>
      </c>
      <c r="J94" s="233"/>
      <c r="K94" s="245"/>
    </row>
    <row r="95" spans="2:11" s="1" customFormat="1" ht="15" customHeight="1">
      <c r="B95" s="256"/>
      <c r="C95" s="233" t="s">
        <v>496</v>
      </c>
      <c r="D95" s="233"/>
      <c r="E95" s="233"/>
      <c r="F95" s="254" t="s">
        <v>460</v>
      </c>
      <c r="G95" s="255"/>
      <c r="H95" s="233" t="s">
        <v>496</v>
      </c>
      <c r="I95" s="233" t="s">
        <v>495</v>
      </c>
      <c r="J95" s="233"/>
      <c r="K95" s="245"/>
    </row>
    <row r="96" spans="2:11" s="1" customFormat="1" ht="15" customHeight="1">
      <c r="B96" s="256"/>
      <c r="C96" s="233" t="s">
        <v>37</v>
      </c>
      <c r="D96" s="233"/>
      <c r="E96" s="233"/>
      <c r="F96" s="254" t="s">
        <v>460</v>
      </c>
      <c r="G96" s="255"/>
      <c r="H96" s="233" t="s">
        <v>497</v>
      </c>
      <c r="I96" s="233" t="s">
        <v>495</v>
      </c>
      <c r="J96" s="233"/>
      <c r="K96" s="245"/>
    </row>
    <row r="97" spans="2:11" s="1" customFormat="1" ht="15" customHeight="1">
      <c r="B97" s="256"/>
      <c r="C97" s="233" t="s">
        <v>47</v>
      </c>
      <c r="D97" s="233"/>
      <c r="E97" s="233"/>
      <c r="F97" s="254" t="s">
        <v>460</v>
      </c>
      <c r="G97" s="255"/>
      <c r="H97" s="233" t="s">
        <v>498</v>
      </c>
      <c r="I97" s="233" t="s">
        <v>495</v>
      </c>
      <c r="J97" s="233"/>
      <c r="K97" s="245"/>
    </row>
    <row r="98" spans="2:11" s="1" customFormat="1" ht="15" customHeight="1">
      <c r="B98" s="259"/>
      <c r="C98" s="260"/>
      <c r="D98" s="260"/>
      <c r="E98" s="260"/>
      <c r="F98" s="260"/>
      <c r="G98" s="260"/>
      <c r="H98" s="260"/>
      <c r="I98" s="260"/>
      <c r="J98" s="260"/>
      <c r="K98" s="261"/>
    </row>
    <row r="99" spans="2:11" s="1" customFormat="1" ht="18.7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2"/>
    </row>
    <row r="100" spans="2:11" s="1" customFormat="1" ht="18.75" customHeight="1">
      <c r="B100" s="240"/>
      <c r="C100" s="240"/>
      <c r="D100" s="240"/>
      <c r="E100" s="240"/>
      <c r="F100" s="240"/>
      <c r="G100" s="240"/>
      <c r="H100" s="240"/>
      <c r="I100" s="240"/>
      <c r="J100" s="240"/>
      <c r="K100" s="240"/>
    </row>
    <row r="101" spans="2:11" s="1" customFormat="1" ht="7.5" customHeight="1">
      <c r="B101" s="241"/>
      <c r="C101" s="242"/>
      <c r="D101" s="242"/>
      <c r="E101" s="242"/>
      <c r="F101" s="242"/>
      <c r="G101" s="242"/>
      <c r="H101" s="242"/>
      <c r="I101" s="242"/>
      <c r="J101" s="242"/>
      <c r="K101" s="243"/>
    </row>
    <row r="102" spans="2:11" s="1" customFormat="1" ht="45" customHeight="1">
      <c r="B102" s="244"/>
      <c r="C102" s="356" t="s">
        <v>499</v>
      </c>
      <c r="D102" s="356"/>
      <c r="E102" s="356"/>
      <c r="F102" s="356"/>
      <c r="G102" s="356"/>
      <c r="H102" s="356"/>
      <c r="I102" s="356"/>
      <c r="J102" s="356"/>
      <c r="K102" s="245"/>
    </row>
    <row r="103" spans="2:11" s="1" customFormat="1" ht="17.25" customHeight="1">
      <c r="B103" s="244"/>
      <c r="C103" s="246" t="s">
        <v>454</v>
      </c>
      <c r="D103" s="246"/>
      <c r="E103" s="246"/>
      <c r="F103" s="246" t="s">
        <v>455</v>
      </c>
      <c r="G103" s="247"/>
      <c r="H103" s="246" t="s">
        <v>53</v>
      </c>
      <c r="I103" s="246" t="s">
        <v>56</v>
      </c>
      <c r="J103" s="246" t="s">
        <v>456</v>
      </c>
      <c r="K103" s="245"/>
    </row>
    <row r="104" spans="2:11" s="1" customFormat="1" ht="17.25" customHeight="1">
      <c r="B104" s="244"/>
      <c r="C104" s="248" t="s">
        <v>457</v>
      </c>
      <c r="D104" s="248"/>
      <c r="E104" s="248"/>
      <c r="F104" s="249" t="s">
        <v>458</v>
      </c>
      <c r="G104" s="250"/>
      <c r="H104" s="248"/>
      <c r="I104" s="248"/>
      <c r="J104" s="248" t="s">
        <v>459</v>
      </c>
      <c r="K104" s="245"/>
    </row>
    <row r="105" spans="2:11" s="1" customFormat="1" ht="5.25" customHeight="1">
      <c r="B105" s="244"/>
      <c r="C105" s="246"/>
      <c r="D105" s="246"/>
      <c r="E105" s="246"/>
      <c r="F105" s="246"/>
      <c r="G105" s="264"/>
      <c r="H105" s="246"/>
      <c r="I105" s="246"/>
      <c r="J105" s="246"/>
      <c r="K105" s="245"/>
    </row>
    <row r="106" spans="2:11" s="1" customFormat="1" ht="15" customHeight="1">
      <c r="B106" s="244"/>
      <c r="C106" s="233" t="s">
        <v>52</v>
      </c>
      <c r="D106" s="253"/>
      <c r="E106" s="253"/>
      <c r="F106" s="254" t="s">
        <v>460</v>
      </c>
      <c r="G106" s="233"/>
      <c r="H106" s="233" t="s">
        <v>500</v>
      </c>
      <c r="I106" s="233" t="s">
        <v>462</v>
      </c>
      <c r="J106" s="233">
        <v>20</v>
      </c>
      <c r="K106" s="245"/>
    </row>
    <row r="107" spans="2:11" s="1" customFormat="1" ht="15" customHeight="1">
      <c r="B107" s="244"/>
      <c r="C107" s="233" t="s">
        <v>463</v>
      </c>
      <c r="D107" s="233"/>
      <c r="E107" s="233"/>
      <c r="F107" s="254" t="s">
        <v>460</v>
      </c>
      <c r="G107" s="233"/>
      <c r="H107" s="233" t="s">
        <v>500</v>
      </c>
      <c r="I107" s="233" t="s">
        <v>462</v>
      </c>
      <c r="J107" s="233">
        <v>120</v>
      </c>
      <c r="K107" s="245"/>
    </row>
    <row r="108" spans="2:11" s="1" customFormat="1" ht="15" customHeight="1">
      <c r="B108" s="256"/>
      <c r="C108" s="233" t="s">
        <v>465</v>
      </c>
      <c r="D108" s="233"/>
      <c r="E108" s="233"/>
      <c r="F108" s="254" t="s">
        <v>466</v>
      </c>
      <c r="G108" s="233"/>
      <c r="H108" s="233" t="s">
        <v>500</v>
      </c>
      <c r="I108" s="233" t="s">
        <v>462</v>
      </c>
      <c r="J108" s="233">
        <v>50</v>
      </c>
      <c r="K108" s="245"/>
    </row>
    <row r="109" spans="2:11" s="1" customFormat="1" ht="15" customHeight="1">
      <c r="B109" s="256"/>
      <c r="C109" s="233" t="s">
        <v>468</v>
      </c>
      <c r="D109" s="233"/>
      <c r="E109" s="233"/>
      <c r="F109" s="254" t="s">
        <v>460</v>
      </c>
      <c r="G109" s="233"/>
      <c r="H109" s="233" t="s">
        <v>500</v>
      </c>
      <c r="I109" s="233" t="s">
        <v>470</v>
      </c>
      <c r="J109" s="233"/>
      <c r="K109" s="245"/>
    </row>
    <row r="110" spans="2:11" s="1" customFormat="1" ht="15" customHeight="1">
      <c r="B110" s="256"/>
      <c r="C110" s="233" t="s">
        <v>479</v>
      </c>
      <c r="D110" s="233"/>
      <c r="E110" s="233"/>
      <c r="F110" s="254" t="s">
        <v>466</v>
      </c>
      <c r="G110" s="233"/>
      <c r="H110" s="233" t="s">
        <v>500</v>
      </c>
      <c r="I110" s="233" t="s">
        <v>462</v>
      </c>
      <c r="J110" s="233">
        <v>50</v>
      </c>
      <c r="K110" s="245"/>
    </row>
    <row r="111" spans="2:11" s="1" customFormat="1" ht="15" customHeight="1">
      <c r="B111" s="256"/>
      <c r="C111" s="233" t="s">
        <v>487</v>
      </c>
      <c r="D111" s="233"/>
      <c r="E111" s="233"/>
      <c r="F111" s="254" t="s">
        <v>466</v>
      </c>
      <c r="G111" s="233"/>
      <c r="H111" s="233" t="s">
        <v>500</v>
      </c>
      <c r="I111" s="233" t="s">
        <v>462</v>
      </c>
      <c r="J111" s="233">
        <v>50</v>
      </c>
      <c r="K111" s="245"/>
    </row>
    <row r="112" spans="2:11" s="1" customFormat="1" ht="15" customHeight="1">
      <c r="B112" s="256"/>
      <c r="C112" s="233" t="s">
        <v>485</v>
      </c>
      <c r="D112" s="233"/>
      <c r="E112" s="233"/>
      <c r="F112" s="254" t="s">
        <v>466</v>
      </c>
      <c r="G112" s="233"/>
      <c r="H112" s="233" t="s">
        <v>500</v>
      </c>
      <c r="I112" s="233" t="s">
        <v>462</v>
      </c>
      <c r="J112" s="233">
        <v>50</v>
      </c>
      <c r="K112" s="245"/>
    </row>
    <row r="113" spans="2:11" s="1" customFormat="1" ht="15" customHeight="1">
      <c r="B113" s="256"/>
      <c r="C113" s="233" t="s">
        <v>52</v>
      </c>
      <c r="D113" s="233"/>
      <c r="E113" s="233"/>
      <c r="F113" s="254" t="s">
        <v>460</v>
      </c>
      <c r="G113" s="233"/>
      <c r="H113" s="233" t="s">
        <v>501</v>
      </c>
      <c r="I113" s="233" t="s">
        <v>462</v>
      </c>
      <c r="J113" s="233">
        <v>20</v>
      </c>
      <c r="K113" s="245"/>
    </row>
    <row r="114" spans="2:11" s="1" customFormat="1" ht="15" customHeight="1">
      <c r="B114" s="256"/>
      <c r="C114" s="233" t="s">
        <v>502</v>
      </c>
      <c r="D114" s="233"/>
      <c r="E114" s="233"/>
      <c r="F114" s="254" t="s">
        <v>460</v>
      </c>
      <c r="G114" s="233"/>
      <c r="H114" s="233" t="s">
        <v>503</v>
      </c>
      <c r="I114" s="233" t="s">
        <v>462</v>
      </c>
      <c r="J114" s="233">
        <v>120</v>
      </c>
      <c r="K114" s="245"/>
    </row>
    <row r="115" spans="2:11" s="1" customFormat="1" ht="15" customHeight="1">
      <c r="B115" s="256"/>
      <c r="C115" s="233" t="s">
        <v>37</v>
      </c>
      <c r="D115" s="233"/>
      <c r="E115" s="233"/>
      <c r="F115" s="254" t="s">
        <v>460</v>
      </c>
      <c r="G115" s="233"/>
      <c r="H115" s="233" t="s">
        <v>504</v>
      </c>
      <c r="I115" s="233" t="s">
        <v>495</v>
      </c>
      <c r="J115" s="233"/>
      <c r="K115" s="245"/>
    </row>
    <row r="116" spans="2:11" s="1" customFormat="1" ht="15" customHeight="1">
      <c r="B116" s="256"/>
      <c r="C116" s="233" t="s">
        <v>47</v>
      </c>
      <c r="D116" s="233"/>
      <c r="E116" s="233"/>
      <c r="F116" s="254" t="s">
        <v>460</v>
      </c>
      <c r="G116" s="233"/>
      <c r="H116" s="233" t="s">
        <v>505</v>
      </c>
      <c r="I116" s="233" t="s">
        <v>495</v>
      </c>
      <c r="J116" s="233"/>
      <c r="K116" s="245"/>
    </row>
    <row r="117" spans="2:11" s="1" customFormat="1" ht="15" customHeight="1">
      <c r="B117" s="256"/>
      <c r="C117" s="233" t="s">
        <v>56</v>
      </c>
      <c r="D117" s="233"/>
      <c r="E117" s="233"/>
      <c r="F117" s="254" t="s">
        <v>460</v>
      </c>
      <c r="G117" s="233"/>
      <c r="H117" s="233" t="s">
        <v>506</v>
      </c>
      <c r="I117" s="233" t="s">
        <v>507</v>
      </c>
      <c r="J117" s="233"/>
      <c r="K117" s="245"/>
    </row>
    <row r="118" spans="2:11" s="1" customFormat="1" ht="15" customHeight="1">
      <c r="B118" s="259"/>
      <c r="C118" s="265"/>
      <c r="D118" s="265"/>
      <c r="E118" s="265"/>
      <c r="F118" s="265"/>
      <c r="G118" s="265"/>
      <c r="H118" s="265"/>
      <c r="I118" s="265"/>
      <c r="J118" s="265"/>
      <c r="K118" s="261"/>
    </row>
    <row r="119" spans="2:11" s="1" customFormat="1" ht="18.75" customHeight="1">
      <c r="B119" s="266"/>
      <c r="C119" s="267"/>
      <c r="D119" s="267"/>
      <c r="E119" s="267"/>
      <c r="F119" s="268"/>
      <c r="G119" s="267"/>
      <c r="H119" s="267"/>
      <c r="I119" s="267"/>
      <c r="J119" s="267"/>
      <c r="K119" s="266"/>
    </row>
    <row r="120" spans="2:11" s="1" customFormat="1" ht="18.75" customHeight="1">
      <c r="B120" s="240"/>
      <c r="C120" s="240"/>
      <c r="D120" s="240"/>
      <c r="E120" s="240"/>
      <c r="F120" s="240"/>
      <c r="G120" s="240"/>
      <c r="H120" s="240"/>
      <c r="I120" s="240"/>
      <c r="J120" s="240"/>
      <c r="K120" s="240"/>
    </row>
    <row r="121" spans="2:1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pans="2:11" s="1" customFormat="1" ht="45" customHeight="1">
      <c r="B122" s="272"/>
      <c r="C122" s="357" t="s">
        <v>508</v>
      </c>
      <c r="D122" s="357"/>
      <c r="E122" s="357"/>
      <c r="F122" s="357"/>
      <c r="G122" s="357"/>
      <c r="H122" s="357"/>
      <c r="I122" s="357"/>
      <c r="J122" s="357"/>
      <c r="K122" s="273"/>
    </row>
    <row r="123" spans="2:11" s="1" customFormat="1" ht="17.25" customHeight="1">
      <c r="B123" s="274"/>
      <c r="C123" s="246" t="s">
        <v>454</v>
      </c>
      <c r="D123" s="246"/>
      <c r="E123" s="246"/>
      <c r="F123" s="246" t="s">
        <v>455</v>
      </c>
      <c r="G123" s="247"/>
      <c r="H123" s="246" t="s">
        <v>53</v>
      </c>
      <c r="I123" s="246" t="s">
        <v>56</v>
      </c>
      <c r="J123" s="246" t="s">
        <v>456</v>
      </c>
      <c r="K123" s="275"/>
    </row>
    <row r="124" spans="2:11" s="1" customFormat="1" ht="17.25" customHeight="1">
      <c r="B124" s="274"/>
      <c r="C124" s="248" t="s">
        <v>457</v>
      </c>
      <c r="D124" s="248"/>
      <c r="E124" s="248"/>
      <c r="F124" s="249" t="s">
        <v>458</v>
      </c>
      <c r="G124" s="250"/>
      <c r="H124" s="248"/>
      <c r="I124" s="248"/>
      <c r="J124" s="248" t="s">
        <v>459</v>
      </c>
      <c r="K124" s="275"/>
    </row>
    <row r="125" spans="2:11" s="1" customFormat="1" ht="5.25" customHeight="1">
      <c r="B125" s="276"/>
      <c r="C125" s="251"/>
      <c r="D125" s="251"/>
      <c r="E125" s="251"/>
      <c r="F125" s="251"/>
      <c r="G125" s="277"/>
      <c r="H125" s="251"/>
      <c r="I125" s="251"/>
      <c r="J125" s="251"/>
      <c r="K125" s="278"/>
    </row>
    <row r="126" spans="2:11" s="1" customFormat="1" ht="15" customHeight="1">
      <c r="B126" s="276"/>
      <c r="C126" s="233" t="s">
        <v>463</v>
      </c>
      <c r="D126" s="253"/>
      <c r="E126" s="253"/>
      <c r="F126" s="254" t="s">
        <v>460</v>
      </c>
      <c r="G126" s="233"/>
      <c r="H126" s="233" t="s">
        <v>500</v>
      </c>
      <c r="I126" s="233" t="s">
        <v>462</v>
      </c>
      <c r="J126" s="233">
        <v>120</v>
      </c>
      <c r="K126" s="279"/>
    </row>
    <row r="127" spans="2:11" s="1" customFormat="1" ht="15" customHeight="1">
      <c r="B127" s="276"/>
      <c r="C127" s="233" t="s">
        <v>509</v>
      </c>
      <c r="D127" s="233"/>
      <c r="E127" s="233"/>
      <c r="F127" s="254" t="s">
        <v>460</v>
      </c>
      <c r="G127" s="233"/>
      <c r="H127" s="233" t="s">
        <v>510</v>
      </c>
      <c r="I127" s="233" t="s">
        <v>462</v>
      </c>
      <c r="J127" s="233" t="s">
        <v>511</v>
      </c>
      <c r="K127" s="279"/>
    </row>
    <row r="128" spans="2:11" s="1" customFormat="1" ht="15" customHeight="1">
      <c r="B128" s="276"/>
      <c r="C128" s="233" t="s">
        <v>83</v>
      </c>
      <c r="D128" s="233"/>
      <c r="E128" s="233"/>
      <c r="F128" s="254" t="s">
        <v>460</v>
      </c>
      <c r="G128" s="233"/>
      <c r="H128" s="233" t="s">
        <v>512</v>
      </c>
      <c r="I128" s="233" t="s">
        <v>462</v>
      </c>
      <c r="J128" s="233" t="s">
        <v>511</v>
      </c>
      <c r="K128" s="279"/>
    </row>
    <row r="129" spans="2:11" s="1" customFormat="1" ht="15" customHeight="1">
      <c r="B129" s="276"/>
      <c r="C129" s="233" t="s">
        <v>471</v>
      </c>
      <c r="D129" s="233"/>
      <c r="E129" s="233"/>
      <c r="F129" s="254" t="s">
        <v>466</v>
      </c>
      <c r="G129" s="233"/>
      <c r="H129" s="233" t="s">
        <v>472</v>
      </c>
      <c r="I129" s="233" t="s">
        <v>462</v>
      </c>
      <c r="J129" s="233">
        <v>15</v>
      </c>
      <c r="K129" s="279"/>
    </row>
    <row r="130" spans="2:11" s="1" customFormat="1" ht="15" customHeight="1">
      <c r="B130" s="276"/>
      <c r="C130" s="257" t="s">
        <v>473</v>
      </c>
      <c r="D130" s="257"/>
      <c r="E130" s="257"/>
      <c r="F130" s="258" t="s">
        <v>466</v>
      </c>
      <c r="G130" s="257"/>
      <c r="H130" s="257" t="s">
        <v>474</v>
      </c>
      <c r="I130" s="257" t="s">
        <v>462</v>
      </c>
      <c r="J130" s="257">
        <v>15</v>
      </c>
      <c r="K130" s="279"/>
    </row>
    <row r="131" spans="2:11" s="1" customFormat="1" ht="15" customHeight="1">
      <c r="B131" s="276"/>
      <c r="C131" s="257" t="s">
        <v>475</v>
      </c>
      <c r="D131" s="257"/>
      <c r="E131" s="257"/>
      <c r="F131" s="258" t="s">
        <v>466</v>
      </c>
      <c r="G131" s="257"/>
      <c r="H131" s="257" t="s">
        <v>476</v>
      </c>
      <c r="I131" s="257" t="s">
        <v>462</v>
      </c>
      <c r="J131" s="257">
        <v>20</v>
      </c>
      <c r="K131" s="279"/>
    </row>
    <row r="132" spans="2:11" s="1" customFormat="1" ht="15" customHeight="1">
      <c r="B132" s="276"/>
      <c r="C132" s="257" t="s">
        <v>477</v>
      </c>
      <c r="D132" s="257"/>
      <c r="E132" s="257"/>
      <c r="F132" s="258" t="s">
        <v>466</v>
      </c>
      <c r="G132" s="257"/>
      <c r="H132" s="257" t="s">
        <v>478</v>
      </c>
      <c r="I132" s="257" t="s">
        <v>462</v>
      </c>
      <c r="J132" s="257">
        <v>20</v>
      </c>
      <c r="K132" s="279"/>
    </row>
    <row r="133" spans="2:11" s="1" customFormat="1" ht="15" customHeight="1">
      <c r="B133" s="276"/>
      <c r="C133" s="233" t="s">
        <v>465</v>
      </c>
      <c r="D133" s="233"/>
      <c r="E133" s="233"/>
      <c r="F133" s="254" t="s">
        <v>466</v>
      </c>
      <c r="G133" s="233"/>
      <c r="H133" s="233" t="s">
        <v>500</v>
      </c>
      <c r="I133" s="233" t="s">
        <v>462</v>
      </c>
      <c r="J133" s="233">
        <v>50</v>
      </c>
      <c r="K133" s="279"/>
    </row>
    <row r="134" spans="2:11" s="1" customFormat="1" ht="15" customHeight="1">
      <c r="B134" s="276"/>
      <c r="C134" s="233" t="s">
        <v>479</v>
      </c>
      <c r="D134" s="233"/>
      <c r="E134" s="233"/>
      <c r="F134" s="254" t="s">
        <v>466</v>
      </c>
      <c r="G134" s="233"/>
      <c r="H134" s="233" t="s">
        <v>500</v>
      </c>
      <c r="I134" s="233" t="s">
        <v>462</v>
      </c>
      <c r="J134" s="233">
        <v>50</v>
      </c>
      <c r="K134" s="279"/>
    </row>
    <row r="135" spans="2:11" s="1" customFormat="1" ht="15" customHeight="1">
      <c r="B135" s="276"/>
      <c r="C135" s="233" t="s">
        <v>485</v>
      </c>
      <c r="D135" s="233"/>
      <c r="E135" s="233"/>
      <c r="F135" s="254" t="s">
        <v>466</v>
      </c>
      <c r="G135" s="233"/>
      <c r="H135" s="233" t="s">
        <v>500</v>
      </c>
      <c r="I135" s="233" t="s">
        <v>462</v>
      </c>
      <c r="J135" s="233">
        <v>50</v>
      </c>
      <c r="K135" s="279"/>
    </row>
    <row r="136" spans="2:11" s="1" customFormat="1" ht="15" customHeight="1">
      <c r="B136" s="276"/>
      <c r="C136" s="233" t="s">
        <v>487</v>
      </c>
      <c r="D136" s="233"/>
      <c r="E136" s="233"/>
      <c r="F136" s="254" t="s">
        <v>466</v>
      </c>
      <c r="G136" s="233"/>
      <c r="H136" s="233" t="s">
        <v>500</v>
      </c>
      <c r="I136" s="233" t="s">
        <v>462</v>
      </c>
      <c r="J136" s="233">
        <v>50</v>
      </c>
      <c r="K136" s="279"/>
    </row>
    <row r="137" spans="2:11" s="1" customFormat="1" ht="15" customHeight="1">
      <c r="B137" s="276"/>
      <c r="C137" s="233" t="s">
        <v>488</v>
      </c>
      <c r="D137" s="233"/>
      <c r="E137" s="233"/>
      <c r="F137" s="254" t="s">
        <v>466</v>
      </c>
      <c r="G137" s="233"/>
      <c r="H137" s="233" t="s">
        <v>513</v>
      </c>
      <c r="I137" s="233" t="s">
        <v>462</v>
      </c>
      <c r="J137" s="233">
        <v>255</v>
      </c>
      <c r="K137" s="279"/>
    </row>
    <row r="138" spans="2:11" s="1" customFormat="1" ht="15" customHeight="1">
      <c r="B138" s="276"/>
      <c r="C138" s="233" t="s">
        <v>490</v>
      </c>
      <c r="D138" s="233"/>
      <c r="E138" s="233"/>
      <c r="F138" s="254" t="s">
        <v>460</v>
      </c>
      <c r="G138" s="233"/>
      <c r="H138" s="233" t="s">
        <v>514</v>
      </c>
      <c r="I138" s="233" t="s">
        <v>492</v>
      </c>
      <c r="J138" s="233"/>
      <c r="K138" s="279"/>
    </row>
    <row r="139" spans="2:11" s="1" customFormat="1" ht="15" customHeight="1">
      <c r="B139" s="276"/>
      <c r="C139" s="233" t="s">
        <v>493</v>
      </c>
      <c r="D139" s="233"/>
      <c r="E139" s="233"/>
      <c r="F139" s="254" t="s">
        <v>460</v>
      </c>
      <c r="G139" s="233"/>
      <c r="H139" s="233" t="s">
        <v>515</v>
      </c>
      <c r="I139" s="233" t="s">
        <v>495</v>
      </c>
      <c r="J139" s="233"/>
      <c r="K139" s="279"/>
    </row>
    <row r="140" spans="2:11" s="1" customFormat="1" ht="15" customHeight="1">
      <c r="B140" s="276"/>
      <c r="C140" s="233" t="s">
        <v>496</v>
      </c>
      <c r="D140" s="233"/>
      <c r="E140" s="233"/>
      <c r="F140" s="254" t="s">
        <v>460</v>
      </c>
      <c r="G140" s="233"/>
      <c r="H140" s="233" t="s">
        <v>496</v>
      </c>
      <c r="I140" s="233" t="s">
        <v>495</v>
      </c>
      <c r="J140" s="233"/>
      <c r="K140" s="279"/>
    </row>
    <row r="141" spans="2:11" s="1" customFormat="1" ht="15" customHeight="1">
      <c r="B141" s="276"/>
      <c r="C141" s="233" t="s">
        <v>37</v>
      </c>
      <c r="D141" s="233"/>
      <c r="E141" s="233"/>
      <c r="F141" s="254" t="s">
        <v>460</v>
      </c>
      <c r="G141" s="233"/>
      <c r="H141" s="233" t="s">
        <v>516</v>
      </c>
      <c r="I141" s="233" t="s">
        <v>495</v>
      </c>
      <c r="J141" s="233"/>
      <c r="K141" s="279"/>
    </row>
    <row r="142" spans="2:11" s="1" customFormat="1" ht="15" customHeight="1">
      <c r="B142" s="276"/>
      <c r="C142" s="233" t="s">
        <v>517</v>
      </c>
      <c r="D142" s="233"/>
      <c r="E142" s="233"/>
      <c r="F142" s="254" t="s">
        <v>460</v>
      </c>
      <c r="G142" s="233"/>
      <c r="H142" s="233" t="s">
        <v>518</v>
      </c>
      <c r="I142" s="233" t="s">
        <v>495</v>
      </c>
      <c r="J142" s="233"/>
      <c r="K142" s="279"/>
    </row>
    <row r="143" spans="2:11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pans="2:11" s="1" customFormat="1" ht="18.75" customHeight="1">
      <c r="B144" s="267"/>
      <c r="C144" s="267"/>
      <c r="D144" s="267"/>
      <c r="E144" s="267"/>
      <c r="F144" s="268"/>
      <c r="G144" s="267"/>
      <c r="H144" s="267"/>
      <c r="I144" s="267"/>
      <c r="J144" s="267"/>
      <c r="K144" s="267"/>
    </row>
    <row r="145" spans="2:11" s="1" customFormat="1" ht="18.75" customHeight="1">
      <c r="B145" s="240"/>
      <c r="C145" s="240"/>
      <c r="D145" s="240"/>
      <c r="E145" s="240"/>
      <c r="F145" s="240"/>
      <c r="G145" s="240"/>
      <c r="H145" s="240"/>
      <c r="I145" s="240"/>
      <c r="J145" s="240"/>
      <c r="K145" s="240"/>
    </row>
    <row r="146" spans="2:11" s="1" customFormat="1" ht="7.5" customHeight="1">
      <c r="B146" s="241"/>
      <c r="C146" s="242"/>
      <c r="D146" s="242"/>
      <c r="E146" s="242"/>
      <c r="F146" s="242"/>
      <c r="G146" s="242"/>
      <c r="H146" s="242"/>
      <c r="I146" s="242"/>
      <c r="J146" s="242"/>
      <c r="K146" s="243"/>
    </row>
    <row r="147" spans="2:11" s="1" customFormat="1" ht="45" customHeight="1">
      <c r="B147" s="244"/>
      <c r="C147" s="356" t="s">
        <v>519</v>
      </c>
      <c r="D147" s="356"/>
      <c r="E147" s="356"/>
      <c r="F147" s="356"/>
      <c r="G147" s="356"/>
      <c r="H147" s="356"/>
      <c r="I147" s="356"/>
      <c r="J147" s="356"/>
      <c r="K147" s="245"/>
    </row>
    <row r="148" spans="2:11" s="1" customFormat="1" ht="17.25" customHeight="1">
      <c r="B148" s="244"/>
      <c r="C148" s="246" t="s">
        <v>454</v>
      </c>
      <c r="D148" s="246"/>
      <c r="E148" s="246"/>
      <c r="F148" s="246" t="s">
        <v>455</v>
      </c>
      <c r="G148" s="247"/>
      <c r="H148" s="246" t="s">
        <v>53</v>
      </c>
      <c r="I148" s="246" t="s">
        <v>56</v>
      </c>
      <c r="J148" s="246" t="s">
        <v>456</v>
      </c>
      <c r="K148" s="245"/>
    </row>
    <row r="149" spans="2:11" s="1" customFormat="1" ht="17.25" customHeight="1">
      <c r="B149" s="244"/>
      <c r="C149" s="248" t="s">
        <v>457</v>
      </c>
      <c r="D149" s="248"/>
      <c r="E149" s="248"/>
      <c r="F149" s="249" t="s">
        <v>458</v>
      </c>
      <c r="G149" s="250"/>
      <c r="H149" s="248"/>
      <c r="I149" s="248"/>
      <c r="J149" s="248" t="s">
        <v>459</v>
      </c>
      <c r="K149" s="245"/>
    </row>
    <row r="150" spans="2:11" s="1" customFormat="1" ht="5.25" customHeight="1">
      <c r="B150" s="256"/>
      <c r="C150" s="251"/>
      <c r="D150" s="251"/>
      <c r="E150" s="251"/>
      <c r="F150" s="251"/>
      <c r="G150" s="252"/>
      <c r="H150" s="251"/>
      <c r="I150" s="251"/>
      <c r="J150" s="251"/>
      <c r="K150" s="279"/>
    </row>
    <row r="151" spans="2:11" s="1" customFormat="1" ht="15" customHeight="1">
      <c r="B151" s="256"/>
      <c r="C151" s="283" t="s">
        <v>463</v>
      </c>
      <c r="D151" s="233"/>
      <c r="E151" s="233"/>
      <c r="F151" s="284" t="s">
        <v>460</v>
      </c>
      <c r="G151" s="233"/>
      <c r="H151" s="283" t="s">
        <v>500</v>
      </c>
      <c r="I151" s="283" t="s">
        <v>462</v>
      </c>
      <c r="J151" s="283">
        <v>120</v>
      </c>
      <c r="K151" s="279"/>
    </row>
    <row r="152" spans="2:11" s="1" customFormat="1" ht="15" customHeight="1">
      <c r="B152" s="256"/>
      <c r="C152" s="283" t="s">
        <v>509</v>
      </c>
      <c r="D152" s="233"/>
      <c r="E152" s="233"/>
      <c r="F152" s="284" t="s">
        <v>460</v>
      </c>
      <c r="G152" s="233"/>
      <c r="H152" s="283" t="s">
        <v>520</v>
      </c>
      <c r="I152" s="283" t="s">
        <v>462</v>
      </c>
      <c r="J152" s="283" t="s">
        <v>511</v>
      </c>
      <c r="K152" s="279"/>
    </row>
    <row r="153" spans="2:11" s="1" customFormat="1" ht="15" customHeight="1">
      <c r="B153" s="256"/>
      <c r="C153" s="283" t="s">
        <v>83</v>
      </c>
      <c r="D153" s="233"/>
      <c r="E153" s="233"/>
      <c r="F153" s="284" t="s">
        <v>460</v>
      </c>
      <c r="G153" s="233"/>
      <c r="H153" s="283" t="s">
        <v>521</v>
      </c>
      <c r="I153" s="283" t="s">
        <v>462</v>
      </c>
      <c r="J153" s="283" t="s">
        <v>511</v>
      </c>
      <c r="K153" s="279"/>
    </row>
    <row r="154" spans="2:11" s="1" customFormat="1" ht="15" customHeight="1">
      <c r="B154" s="256"/>
      <c r="C154" s="283" t="s">
        <v>465</v>
      </c>
      <c r="D154" s="233"/>
      <c r="E154" s="233"/>
      <c r="F154" s="284" t="s">
        <v>466</v>
      </c>
      <c r="G154" s="233"/>
      <c r="H154" s="283" t="s">
        <v>500</v>
      </c>
      <c r="I154" s="283" t="s">
        <v>462</v>
      </c>
      <c r="J154" s="283">
        <v>50</v>
      </c>
      <c r="K154" s="279"/>
    </row>
    <row r="155" spans="2:11" s="1" customFormat="1" ht="15" customHeight="1">
      <c r="B155" s="256"/>
      <c r="C155" s="283" t="s">
        <v>468</v>
      </c>
      <c r="D155" s="233"/>
      <c r="E155" s="233"/>
      <c r="F155" s="284" t="s">
        <v>460</v>
      </c>
      <c r="G155" s="233"/>
      <c r="H155" s="283" t="s">
        <v>500</v>
      </c>
      <c r="I155" s="283" t="s">
        <v>470</v>
      </c>
      <c r="J155" s="283"/>
      <c r="K155" s="279"/>
    </row>
    <row r="156" spans="2:11" s="1" customFormat="1" ht="15" customHeight="1">
      <c r="B156" s="256"/>
      <c r="C156" s="283" t="s">
        <v>479</v>
      </c>
      <c r="D156" s="233"/>
      <c r="E156" s="233"/>
      <c r="F156" s="284" t="s">
        <v>466</v>
      </c>
      <c r="G156" s="233"/>
      <c r="H156" s="283" t="s">
        <v>500</v>
      </c>
      <c r="I156" s="283" t="s">
        <v>462</v>
      </c>
      <c r="J156" s="283">
        <v>50</v>
      </c>
      <c r="K156" s="279"/>
    </row>
    <row r="157" spans="2:11" s="1" customFormat="1" ht="15" customHeight="1">
      <c r="B157" s="256"/>
      <c r="C157" s="283" t="s">
        <v>487</v>
      </c>
      <c r="D157" s="233"/>
      <c r="E157" s="233"/>
      <c r="F157" s="284" t="s">
        <v>466</v>
      </c>
      <c r="G157" s="233"/>
      <c r="H157" s="283" t="s">
        <v>500</v>
      </c>
      <c r="I157" s="283" t="s">
        <v>462</v>
      </c>
      <c r="J157" s="283">
        <v>50</v>
      </c>
      <c r="K157" s="279"/>
    </row>
    <row r="158" spans="2:11" s="1" customFormat="1" ht="15" customHeight="1">
      <c r="B158" s="256"/>
      <c r="C158" s="283" t="s">
        <v>485</v>
      </c>
      <c r="D158" s="233"/>
      <c r="E158" s="233"/>
      <c r="F158" s="284" t="s">
        <v>466</v>
      </c>
      <c r="G158" s="233"/>
      <c r="H158" s="283" t="s">
        <v>500</v>
      </c>
      <c r="I158" s="283" t="s">
        <v>462</v>
      </c>
      <c r="J158" s="283">
        <v>50</v>
      </c>
      <c r="K158" s="279"/>
    </row>
    <row r="159" spans="2:11" s="1" customFormat="1" ht="15" customHeight="1">
      <c r="B159" s="256"/>
      <c r="C159" s="283" t="s">
        <v>95</v>
      </c>
      <c r="D159" s="233"/>
      <c r="E159" s="233"/>
      <c r="F159" s="284" t="s">
        <v>460</v>
      </c>
      <c r="G159" s="233"/>
      <c r="H159" s="283" t="s">
        <v>522</v>
      </c>
      <c r="I159" s="283" t="s">
        <v>462</v>
      </c>
      <c r="J159" s="283" t="s">
        <v>523</v>
      </c>
      <c r="K159" s="279"/>
    </row>
    <row r="160" spans="2:11" s="1" customFormat="1" ht="15" customHeight="1">
      <c r="B160" s="256"/>
      <c r="C160" s="283" t="s">
        <v>524</v>
      </c>
      <c r="D160" s="233"/>
      <c r="E160" s="233"/>
      <c r="F160" s="284" t="s">
        <v>460</v>
      </c>
      <c r="G160" s="233"/>
      <c r="H160" s="283" t="s">
        <v>525</v>
      </c>
      <c r="I160" s="283" t="s">
        <v>495</v>
      </c>
      <c r="J160" s="283"/>
      <c r="K160" s="279"/>
    </row>
    <row r="161" spans="2:11" s="1" customFormat="1" ht="15" customHeight="1">
      <c r="B161" s="285"/>
      <c r="C161" s="265"/>
      <c r="D161" s="265"/>
      <c r="E161" s="265"/>
      <c r="F161" s="265"/>
      <c r="G161" s="265"/>
      <c r="H161" s="265"/>
      <c r="I161" s="265"/>
      <c r="J161" s="265"/>
      <c r="K161" s="286"/>
    </row>
    <row r="162" spans="2:11" s="1" customFormat="1" ht="18.75" customHeight="1">
      <c r="B162" s="267"/>
      <c r="C162" s="277"/>
      <c r="D162" s="277"/>
      <c r="E162" s="277"/>
      <c r="F162" s="287"/>
      <c r="G162" s="277"/>
      <c r="H162" s="277"/>
      <c r="I162" s="277"/>
      <c r="J162" s="277"/>
      <c r="K162" s="267"/>
    </row>
    <row r="163" spans="2:11" s="1" customFormat="1" ht="18.75" customHeight="1">
      <c r="B163" s="240"/>
      <c r="C163" s="240"/>
      <c r="D163" s="240"/>
      <c r="E163" s="240"/>
      <c r="F163" s="240"/>
      <c r="G163" s="240"/>
      <c r="H163" s="240"/>
      <c r="I163" s="240"/>
      <c r="J163" s="240"/>
      <c r="K163" s="240"/>
    </row>
    <row r="164" spans="2:11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pans="2:11" s="1" customFormat="1" ht="45" customHeight="1">
      <c r="B165" s="225"/>
      <c r="C165" s="357" t="s">
        <v>526</v>
      </c>
      <c r="D165" s="357"/>
      <c r="E165" s="357"/>
      <c r="F165" s="357"/>
      <c r="G165" s="357"/>
      <c r="H165" s="357"/>
      <c r="I165" s="357"/>
      <c r="J165" s="357"/>
      <c r="K165" s="226"/>
    </row>
    <row r="166" spans="2:11" s="1" customFormat="1" ht="17.25" customHeight="1">
      <c r="B166" s="225"/>
      <c r="C166" s="246" t="s">
        <v>454</v>
      </c>
      <c r="D166" s="246"/>
      <c r="E166" s="246"/>
      <c r="F166" s="246" t="s">
        <v>455</v>
      </c>
      <c r="G166" s="288"/>
      <c r="H166" s="289" t="s">
        <v>53</v>
      </c>
      <c r="I166" s="289" t="s">
        <v>56</v>
      </c>
      <c r="J166" s="246" t="s">
        <v>456</v>
      </c>
      <c r="K166" s="226"/>
    </row>
    <row r="167" spans="2:11" s="1" customFormat="1" ht="17.25" customHeight="1">
      <c r="B167" s="227"/>
      <c r="C167" s="248" t="s">
        <v>457</v>
      </c>
      <c r="D167" s="248"/>
      <c r="E167" s="248"/>
      <c r="F167" s="249" t="s">
        <v>458</v>
      </c>
      <c r="G167" s="290"/>
      <c r="H167" s="291"/>
      <c r="I167" s="291"/>
      <c r="J167" s="248" t="s">
        <v>459</v>
      </c>
      <c r="K167" s="228"/>
    </row>
    <row r="168" spans="2:11" s="1" customFormat="1" ht="5.25" customHeight="1">
      <c r="B168" s="256"/>
      <c r="C168" s="251"/>
      <c r="D168" s="251"/>
      <c r="E168" s="251"/>
      <c r="F168" s="251"/>
      <c r="G168" s="252"/>
      <c r="H168" s="251"/>
      <c r="I168" s="251"/>
      <c r="J168" s="251"/>
      <c r="K168" s="279"/>
    </row>
    <row r="169" spans="2:11" s="1" customFormat="1" ht="15" customHeight="1">
      <c r="B169" s="256"/>
      <c r="C169" s="233" t="s">
        <v>463</v>
      </c>
      <c r="D169" s="233"/>
      <c r="E169" s="233"/>
      <c r="F169" s="254" t="s">
        <v>460</v>
      </c>
      <c r="G169" s="233"/>
      <c r="H169" s="233" t="s">
        <v>500</v>
      </c>
      <c r="I169" s="233" t="s">
        <v>462</v>
      </c>
      <c r="J169" s="233">
        <v>120</v>
      </c>
      <c r="K169" s="279"/>
    </row>
    <row r="170" spans="2:11" s="1" customFormat="1" ht="15" customHeight="1">
      <c r="B170" s="256"/>
      <c r="C170" s="233" t="s">
        <v>509</v>
      </c>
      <c r="D170" s="233"/>
      <c r="E170" s="233"/>
      <c r="F170" s="254" t="s">
        <v>460</v>
      </c>
      <c r="G170" s="233"/>
      <c r="H170" s="233" t="s">
        <v>510</v>
      </c>
      <c r="I170" s="233" t="s">
        <v>462</v>
      </c>
      <c r="J170" s="233" t="s">
        <v>511</v>
      </c>
      <c r="K170" s="279"/>
    </row>
    <row r="171" spans="2:11" s="1" customFormat="1" ht="15" customHeight="1">
      <c r="B171" s="256"/>
      <c r="C171" s="233" t="s">
        <v>83</v>
      </c>
      <c r="D171" s="233"/>
      <c r="E171" s="233"/>
      <c r="F171" s="254" t="s">
        <v>460</v>
      </c>
      <c r="G171" s="233"/>
      <c r="H171" s="233" t="s">
        <v>527</v>
      </c>
      <c r="I171" s="233" t="s">
        <v>462</v>
      </c>
      <c r="J171" s="233" t="s">
        <v>511</v>
      </c>
      <c r="K171" s="279"/>
    </row>
    <row r="172" spans="2:11" s="1" customFormat="1" ht="15" customHeight="1">
      <c r="B172" s="256"/>
      <c r="C172" s="233" t="s">
        <v>465</v>
      </c>
      <c r="D172" s="233"/>
      <c r="E172" s="233"/>
      <c r="F172" s="254" t="s">
        <v>466</v>
      </c>
      <c r="G172" s="233"/>
      <c r="H172" s="233" t="s">
        <v>527</v>
      </c>
      <c r="I172" s="233" t="s">
        <v>462</v>
      </c>
      <c r="J172" s="233">
        <v>50</v>
      </c>
      <c r="K172" s="279"/>
    </row>
    <row r="173" spans="2:11" s="1" customFormat="1" ht="15" customHeight="1">
      <c r="B173" s="256"/>
      <c r="C173" s="233" t="s">
        <v>468</v>
      </c>
      <c r="D173" s="233"/>
      <c r="E173" s="233"/>
      <c r="F173" s="254" t="s">
        <v>460</v>
      </c>
      <c r="G173" s="233"/>
      <c r="H173" s="233" t="s">
        <v>527</v>
      </c>
      <c r="I173" s="233" t="s">
        <v>470</v>
      </c>
      <c r="J173" s="233"/>
      <c r="K173" s="279"/>
    </row>
    <row r="174" spans="2:11" s="1" customFormat="1" ht="15" customHeight="1">
      <c r="B174" s="256"/>
      <c r="C174" s="233" t="s">
        <v>479</v>
      </c>
      <c r="D174" s="233"/>
      <c r="E174" s="233"/>
      <c r="F174" s="254" t="s">
        <v>466</v>
      </c>
      <c r="G174" s="233"/>
      <c r="H174" s="233" t="s">
        <v>527</v>
      </c>
      <c r="I174" s="233" t="s">
        <v>462</v>
      </c>
      <c r="J174" s="233">
        <v>50</v>
      </c>
      <c r="K174" s="279"/>
    </row>
    <row r="175" spans="2:11" s="1" customFormat="1" ht="15" customHeight="1">
      <c r="B175" s="256"/>
      <c r="C175" s="233" t="s">
        <v>487</v>
      </c>
      <c r="D175" s="233"/>
      <c r="E175" s="233"/>
      <c r="F175" s="254" t="s">
        <v>466</v>
      </c>
      <c r="G175" s="233"/>
      <c r="H175" s="233" t="s">
        <v>527</v>
      </c>
      <c r="I175" s="233" t="s">
        <v>462</v>
      </c>
      <c r="J175" s="233">
        <v>50</v>
      </c>
      <c r="K175" s="279"/>
    </row>
    <row r="176" spans="2:11" s="1" customFormat="1" ht="15" customHeight="1">
      <c r="B176" s="256"/>
      <c r="C176" s="233" t="s">
        <v>485</v>
      </c>
      <c r="D176" s="233"/>
      <c r="E176" s="233"/>
      <c r="F176" s="254" t="s">
        <v>466</v>
      </c>
      <c r="G176" s="233"/>
      <c r="H176" s="233" t="s">
        <v>527</v>
      </c>
      <c r="I176" s="233" t="s">
        <v>462</v>
      </c>
      <c r="J176" s="233">
        <v>50</v>
      </c>
      <c r="K176" s="279"/>
    </row>
    <row r="177" spans="2:11" s="1" customFormat="1" ht="15" customHeight="1">
      <c r="B177" s="256"/>
      <c r="C177" s="233" t="s">
        <v>104</v>
      </c>
      <c r="D177" s="233"/>
      <c r="E177" s="233"/>
      <c r="F177" s="254" t="s">
        <v>460</v>
      </c>
      <c r="G177" s="233"/>
      <c r="H177" s="233" t="s">
        <v>528</v>
      </c>
      <c r="I177" s="233" t="s">
        <v>529</v>
      </c>
      <c r="J177" s="233"/>
      <c r="K177" s="279"/>
    </row>
    <row r="178" spans="2:11" s="1" customFormat="1" ht="15" customHeight="1">
      <c r="B178" s="256"/>
      <c r="C178" s="233" t="s">
        <v>56</v>
      </c>
      <c r="D178" s="233"/>
      <c r="E178" s="233"/>
      <c r="F178" s="254" t="s">
        <v>460</v>
      </c>
      <c r="G178" s="233"/>
      <c r="H178" s="233" t="s">
        <v>530</v>
      </c>
      <c r="I178" s="233" t="s">
        <v>531</v>
      </c>
      <c r="J178" s="233">
        <v>1</v>
      </c>
      <c r="K178" s="279"/>
    </row>
    <row r="179" spans="2:11" s="1" customFormat="1" ht="15" customHeight="1">
      <c r="B179" s="256"/>
      <c r="C179" s="233" t="s">
        <v>52</v>
      </c>
      <c r="D179" s="233"/>
      <c r="E179" s="233"/>
      <c r="F179" s="254" t="s">
        <v>460</v>
      </c>
      <c r="G179" s="233"/>
      <c r="H179" s="233" t="s">
        <v>532</v>
      </c>
      <c r="I179" s="233" t="s">
        <v>462</v>
      </c>
      <c r="J179" s="233">
        <v>20</v>
      </c>
      <c r="K179" s="279"/>
    </row>
    <row r="180" spans="2:11" s="1" customFormat="1" ht="15" customHeight="1">
      <c r="B180" s="256"/>
      <c r="C180" s="233" t="s">
        <v>53</v>
      </c>
      <c r="D180" s="233"/>
      <c r="E180" s="233"/>
      <c r="F180" s="254" t="s">
        <v>460</v>
      </c>
      <c r="G180" s="233"/>
      <c r="H180" s="233" t="s">
        <v>533</v>
      </c>
      <c r="I180" s="233" t="s">
        <v>462</v>
      </c>
      <c r="J180" s="233">
        <v>255</v>
      </c>
      <c r="K180" s="279"/>
    </row>
    <row r="181" spans="2:11" s="1" customFormat="1" ht="15" customHeight="1">
      <c r="B181" s="256"/>
      <c r="C181" s="233" t="s">
        <v>105</v>
      </c>
      <c r="D181" s="233"/>
      <c r="E181" s="233"/>
      <c r="F181" s="254" t="s">
        <v>460</v>
      </c>
      <c r="G181" s="233"/>
      <c r="H181" s="233" t="s">
        <v>424</v>
      </c>
      <c r="I181" s="233" t="s">
        <v>462</v>
      </c>
      <c r="J181" s="233">
        <v>10</v>
      </c>
      <c r="K181" s="279"/>
    </row>
    <row r="182" spans="2:11" s="1" customFormat="1" ht="15" customHeight="1">
      <c r="B182" s="256"/>
      <c r="C182" s="233" t="s">
        <v>106</v>
      </c>
      <c r="D182" s="233"/>
      <c r="E182" s="233"/>
      <c r="F182" s="254" t="s">
        <v>460</v>
      </c>
      <c r="G182" s="233"/>
      <c r="H182" s="233" t="s">
        <v>534</v>
      </c>
      <c r="I182" s="233" t="s">
        <v>495</v>
      </c>
      <c r="J182" s="233"/>
      <c r="K182" s="279"/>
    </row>
    <row r="183" spans="2:11" s="1" customFormat="1" ht="15" customHeight="1">
      <c r="B183" s="256"/>
      <c r="C183" s="233" t="s">
        <v>535</v>
      </c>
      <c r="D183" s="233"/>
      <c r="E183" s="233"/>
      <c r="F183" s="254" t="s">
        <v>460</v>
      </c>
      <c r="G183" s="233"/>
      <c r="H183" s="233" t="s">
        <v>536</v>
      </c>
      <c r="I183" s="233" t="s">
        <v>495</v>
      </c>
      <c r="J183" s="233"/>
      <c r="K183" s="279"/>
    </row>
    <row r="184" spans="2:11" s="1" customFormat="1" ht="15" customHeight="1">
      <c r="B184" s="256"/>
      <c r="C184" s="233" t="s">
        <v>524</v>
      </c>
      <c r="D184" s="233"/>
      <c r="E184" s="233"/>
      <c r="F184" s="254" t="s">
        <v>460</v>
      </c>
      <c r="G184" s="233"/>
      <c r="H184" s="233" t="s">
        <v>537</v>
      </c>
      <c r="I184" s="233" t="s">
        <v>495</v>
      </c>
      <c r="J184" s="233"/>
      <c r="K184" s="279"/>
    </row>
    <row r="185" spans="2:11" s="1" customFormat="1" ht="15" customHeight="1">
      <c r="B185" s="256"/>
      <c r="C185" s="233" t="s">
        <v>108</v>
      </c>
      <c r="D185" s="233"/>
      <c r="E185" s="233"/>
      <c r="F185" s="254" t="s">
        <v>466</v>
      </c>
      <c r="G185" s="233"/>
      <c r="H185" s="233" t="s">
        <v>538</v>
      </c>
      <c r="I185" s="233" t="s">
        <v>462</v>
      </c>
      <c r="J185" s="233">
        <v>50</v>
      </c>
      <c r="K185" s="279"/>
    </row>
    <row r="186" spans="2:11" s="1" customFormat="1" ht="15" customHeight="1">
      <c r="B186" s="256"/>
      <c r="C186" s="233" t="s">
        <v>539</v>
      </c>
      <c r="D186" s="233"/>
      <c r="E186" s="233"/>
      <c r="F186" s="254" t="s">
        <v>466</v>
      </c>
      <c r="G186" s="233"/>
      <c r="H186" s="233" t="s">
        <v>540</v>
      </c>
      <c r="I186" s="233" t="s">
        <v>541</v>
      </c>
      <c r="J186" s="233"/>
      <c r="K186" s="279"/>
    </row>
    <row r="187" spans="2:11" s="1" customFormat="1" ht="15" customHeight="1">
      <c r="B187" s="256"/>
      <c r="C187" s="233" t="s">
        <v>542</v>
      </c>
      <c r="D187" s="233"/>
      <c r="E187" s="233"/>
      <c r="F187" s="254" t="s">
        <v>466</v>
      </c>
      <c r="G187" s="233"/>
      <c r="H187" s="233" t="s">
        <v>543</v>
      </c>
      <c r="I187" s="233" t="s">
        <v>541</v>
      </c>
      <c r="J187" s="233"/>
      <c r="K187" s="279"/>
    </row>
    <row r="188" spans="2:11" s="1" customFormat="1" ht="15" customHeight="1">
      <c r="B188" s="256"/>
      <c r="C188" s="233" t="s">
        <v>544</v>
      </c>
      <c r="D188" s="233"/>
      <c r="E188" s="233"/>
      <c r="F188" s="254" t="s">
        <v>466</v>
      </c>
      <c r="G188" s="233"/>
      <c r="H188" s="233" t="s">
        <v>545</v>
      </c>
      <c r="I188" s="233" t="s">
        <v>541</v>
      </c>
      <c r="J188" s="233"/>
      <c r="K188" s="279"/>
    </row>
    <row r="189" spans="2:11" s="1" customFormat="1" ht="15" customHeight="1">
      <c r="B189" s="256"/>
      <c r="C189" s="292" t="s">
        <v>546</v>
      </c>
      <c r="D189" s="233"/>
      <c r="E189" s="233"/>
      <c r="F189" s="254" t="s">
        <v>466</v>
      </c>
      <c r="G189" s="233"/>
      <c r="H189" s="233" t="s">
        <v>547</v>
      </c>
      <c r="I189" s="233" t="s">
        <v>548</v>
      </c>
      <c r="J189" s="293" t="s">
        <v>549</v>
      </c>
      <c r="K189" s="279"/>
    </row>
    <row r="190" spans="2:11" s="1" customFormat="1" ht="15" customHeight="1">
      <c r="B190" s="256"/>
      <c r="C190" s="292" t="s">
        <v>41</v>
      </c>
      <c r="D190" s="233"/>
      <c r="E190" s="233"/>
      <c r="F190" s="254" t="s">
        <v>460</v>
      </c>
      <c r="G190" s="233"/>
      <c r="H190" s="230" t="s">
        <v>550</v>
      </c>
      <c r="I190" s="233" t="s">
        <v>551</v>
      </c>
      <c r="J190" s="233"/>
      <c r="K190" s="279"/>
    </row>
    <row r="191" spans="2:11" s="1" customFormat="1" ht="15" customHeight="1">
      <c r="B191" s="256"/>
      <c r="C191" s="292" t="s">
        <v>552</v>
      </c>
      <c r="D191" s="233"/>
      <c r="E191" s="233"/>
      <c r="F191" s="254" t="s">
        <v>460</v>
      </c>
      <c r="G191" s="233"/>
      <c r="H191" s="233" t="s">
        <v>553</v>
      </c>
      <c r="I191" s="233" t="s">
        <v>495</v>
      </c>
      <c r="J191" s="233"/>
      <c r="K191" s="279"/>
    </row>
    <row r="192" spans="2:11" s="1" customFormat="1" ht="15" customHeight="1">
      <c r="B192" s="256"/>
      <c r="C192" s="292" t="s">
        <v>554</v>
      </c>
      <c r="D192" s="233"/>
      <c r="E192" s="233"/>
      <c r="F192" s="254" t="s">
        <v>460</v>
      </c>
      <c r="G192" s="233"/>
      <c r="H192" s="233" t="s">
        <v>555</v>
      </c>
      <c r="I192" s="233" t="s">
        <v>495</v>
      </c>
      <c r="J192" s="233"/>
      <c r="K192" s="279"/>
    </row>
    <row r="193" spans="2:11" s="1" customFormat="1" ht="15" customHeight="1">
      <c r="B193" s="256"/>
      <c r="C193" s="292" t="s">
        <v>556</v>
      </c>
      <c r="D193" s="233"/>
      <c r="E193" s="233"/>
      <c r="F193" s="254" t="s">
        <v>466</v>
      </c>
      <c r="G193" s="233"/>
      <c r="H193" s="233" t="s">
        <v>557</v>
      </c>
      <c r="I193" s="233" t="s">
        <v>495</v>
      </c>
      <c r="J193" s="233"/>
      <c r="K193" s="279"/>
    </row>
    <row r="194" spans="2:11" s="1" customFormat="1" ht="15" customHeight="1">
      <c r="B194" s="285"/>
      <c r="C194" s="294"/>
      <c r="D194" s="265"/>
      <c r="E194" s="265"/>
      <c r="F194" s="265"/>
      <c r="G194" s="265"/>
      <c r="H194" s="265"/>
      <c r="I194" s="265"/>
      <c r="J194" s="265"/>
      <c r="K194" s="286"/>
    </row>
    <row r="195" spans="2:11" s="1" customFormat="1" ht="18.75" customHeight="1">
      <c r="B195" s="267"/>
      <c r="C195" s="277"/>
      <c r="D195" s="277"/>
      <c r="E195" s="277"/>
      <c r="F195" s="287"/>
      <c r="G195" s="277"/>
      <c r="H195" s="277"/>
      <c r="I195" s="277"/>
      <c r="J195" s="277"/>
      <c r="K195" s="267"/>
    </row>
    <row r="196" spans="2:11" s="1" customFormat="1" ht="18.75" customHeight="1">
      <c r="B196" s="267"/>
      <c r="C196" s="277"/>
      <c r="D196" s="277"/>
      <c r="E196" s="277"/>
      <c r="F196" s="287"/>
      <c r="G196" s="277"/>
      <c r="H196" s="277"/>
      <c r="I196" s="277"/>
      <c r="J196" s="277"/>
      <c r="K196" s="267"/>
    </row>
    <row r="197" spans="2:11" s="1" customFormat="1" ht="18.75" customHeight="1">
      <c r="B197" s="240"/>
      <c r="C197" s="240"/>
      <c r="D197" s="240"/>
      <c r="E197" s="240"/>
      <c r="F197" s="240"/>
      <c r="G197" s="240"/>
      <c r="H197" s="240"/>
      <c r="I197" s="240"/>
      <c r="J197" s="240"/>
      <c r="K197" s="240"/>
    </row>
    <row r="198" spans="2:11" s="1" customFormat="1" ht="12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pans="2:11" s="1" customFormat="1" ht="22.2">
      <c r="B199" s="225"/>
      <c r="C199" s="357" t="s">
        <v>558</v>
      </c>
      <c r="D199" s="357"/>
      <c r="E199" s="357"/>
      <c r="F199" s="357"/>
      <c r="G199" s="357"/>
      <c r="H199" s="357"/>
      <c r="I199" s="357"/>
      <c r="J199" s="357"/>
      <c r="K199" s="226"/>
    </row>
    <row r="200" spans="2:11" s="1" customFormat="1" ht="25.5" customHeight="1">
      <c r="B200" s="225"/>
      <c r="C200" s="295" t="s">
        <v>559</v>
      </c>
      <c r="D200" s="295"/>
      <c r="E200" s="295"/>
      <c r="F200" s="295" t="s">
        <v>560</v>
      </c>
      <c r="G200" s="296"/>
      <c r="H200" s="358" t="s">
        <v>561</v>
      </c>
      <c r="I200" s="358"/>
      <c r="J200" s="358"/>
      <c r="K200" s="226"/>
    </row>
    <row r="201" spans="2:11" s="1" customFormat="1" ht="5.25" customHeight="1">
      <c r="B201" s="256"/>
      <c r="C201" s="251"/>
      <c r="D201" s="251"/>
      <c r="E201" s="251"/>
      <c r="F201" s="251"/>
      <c r="G201" s="277"/>
      <c r="H201" s="251"/>
      <c r="I201" s="251"/>
      <c r="J201" s="251"/>
      <c r="K201" s="279"/>
    </row>
    <row r="202" spans="2:11" s="1" customFormat="1" ht="15" customHeight="1">
      <c r="B202" s="256"/>
      <c r="C202" s="233" t="s">
        <v>551</v>
      </c>
      <c r="D202" s="233"/>
      <c r="E202" s="233"/>
      <c r="F202" s="254" t="s">
        <v>42</v>
      </c>
      <c r="G202" s="233"/>
      <c r="H202" s="359" t="s">
        <v>562</v>
      </c>
      <c r="I202" s="359"/>
      <c r="J202" s="359"/>
      <c r="K202" s="279"/>
    </row>
    <row r="203" spans="2:11" s="1" customFormat="1" ht="15" customHeight="1">
      <c r="B203" s="256"/>
      <c r="C203" s="233"/>
      <c r="D203" s="233"/>
      <c r="E203" s="233"/>
      <c r="F203" s="254" t="s">
        <v>43</v>
      </c>
      <c r="G203" s="233"/>
      <c r="H203" s="359" t="s">
        <v>563</v>
      </c>
      <c r="I203" s="359"/>
      <c r="J203" s="359"/>
      <c r="K203" s="279"/>
    </row>
    <row r="204" spans="2:11" s="1" customFormat="1" ht="15" customHeight="1">
      <c r="B204" s="256"/>
      <c r="C204" s="233"/>
      <c r="D204" s="233"/>
      <c r="E204" s="233"/>
      <c r="F204" s="254" t="s">
        <v>46</v>
      </c>
      <c r="G204" s="233"/>
      <c r="H204" s="359" t="s">
        <v>564</v>
      </c>
      <c r="I204" s="359"/>
      <c r="J204" s="359"/>
      <c r="K204" s="279"/>
    </row>
    <row r="205" spans="2:11" s="1" customFormat="1" ht="15" customHeight="1">
      <c r="B205" s="256"/>
      <c r="C205" s="233"/>
      <c r="D205" s="233"/>
      <c r="E205" s="233"/>
      <c r="F205" s="254" t="s">
        <v>44</v>
      </c>
      <c r="G205" s="233"/>
      <c r="H205" s="359" t="s">
        <v>565</v>
      </c>
      <c r="I205" s="359"/>
      <c r="J205" s="359"/>
      <c r="K205" s="279"/>
    </row>
    <row r="206" spans="2:11" s="1" customFormat="1" ht="15" customHeight="1">
      <c r="B206" s="256"/>
      <c r="C206" s="233"/>
      <c r="D206" s="233"/>
      <c r="E206" s="233"/>
      <c r="F206" s="254" t="s">
        <v>45</v>
      </c>
      <c r="G206" s="233"/>
      <c r="H206" s="359" t="s">
        <v>566</v>
      </c>
      <c r="I206" s="359"/>
      <c r="J206" s="359"/>
      <c r="K206" s="279"/>
    </row>
    <row r="207" spans="2:11" s="1" customFormat="1" ht="15" customHeight="1">
      <c r="B207" s="256"/>
      <c r="C207" s="233"/>
      <c r="D207" s="233"/>
      <c r="E207" s="233"/>
      <c r="F207" s="254"/>
      <c r="G207" s="233"/>
      <c r="H207" s="233"/>
      <c r="I207" s="233"/>
      <c r="J207" s="233"/>
      <c r="K207" s="279"/>
    </row>
    <row r="208" spans="2:11" s="1" customFormat="1" ht="15" customHeight="1">
      <c r="B208" s="256"/>
      <c r="C208" s="233" t="s">
        <v>507</v>
      </c>
      <c r="D208" s="233"/>
      <c r="E208" s="233"/>
      <c r="F208" s="254" t="s">
        <v>77</v>
      </c>
      <c r="G208" s="233"/>
      <c r="H208" s="359" t="s">
        <v>567</v>
      </c>
      <c r="I208" s="359"/>
      <c r="J208" s="359"/>
      <c r="K208" s="279"/>
    </row>
    <row r="209" spans="2:11" s="1" customFormat="1" ht="15" customHeight="1">
      <c r="B209" s="256"/>
      <c r="C209" s="233"/>
      <c r="D209" s="233"/>
      <c r="E209" s="233"/>
      <c r="F209" s="254" t="s">
        <v>405</v>
      </c>
      <c r="G209" s="233"/>
      <c r="H209" s="359" t="s">
        <v>406</v>
      </c>
      <c r="I209" s="359"/>
      <c r="J209" s="359"/>
      <c r="K209" s="279"/>
    </row>
    <row r="210" spans="2:11" s="1" customFormat="1" ht="15" customHeight="1">
      <c r="B210" s="256"/>
      <c r="C210" s="233"/>
      <c r="D210" s="233"/>
      <c r="E210" s="233"/>
      <c r="F210" s="254" t="s">
        <v>403</v>
      </c>
      <c r="G210" s="233"/>
      <c r="H210" s="359" t="s">
        <v>568</v>
      </c>
      <c r="I210" s="359"/>
      <c r="J210" s="359"/>
      <c r="K210" s="279"/>
    </row>
    <row r="211" spans="2:11" s="1" customFormat="1" ht="15" customHeight="1">
      <c r="B211" s="297"/>
      <c r="C211" s="233"/>
      <c r="D211" s="233"/>
      <c r="E211" s="233"/>
      <c r="F211" s="254" t="s">
        <v>88</v>
      </c>
      <c r="G211" s="292"/>
      <c r="H211" s="360" t="s">
        <v>89</v>
      </c>
      <c r="I211" s="360"/>
      <c r="J211" s="360"/>
      <c r="K211" s="298"/>
    </row>
    <row r="212" spans="2:11" s="1" customFormat="1" ht="15" customHeight="1">
      <c r="B212" s="297"/>
      <c r="C212" s="233"/>
      <c r="D212" s="233"/>
      <c r="E212" s="233"/>
      <c r="F212" s="254" t="s">
        <v>407</v>
      </c>
      <c r="G212" s="292"/>
      <c r="H212" s="360" t="s">
        <v>382</v>
      </c>
      <c r="I212" s="360"/>
      <c r="J212" s="360"/>
      <c r="K212" s="298"/>
    </row>
    <row r="213" spans="2:11" s="1" customFormat="1" ht="15" customHeight="1">
      <c r="B213" s="297"/>
      <c r="C213" s="233"/>
      <c r="D213" s="233"/>
      <c r="E213" s="233"/>
      <c r="F213" s="254"/>
      <c r="G213" s="292"/>
      <c r="H213" s="283"/>
      <c r="I213" s="283"/>
      <c r="J213" s="283"/>
      <c r="K213" s="298"/>
    </row>
    <row r="214" spans="2:11" s="1" customFormat="1" ht="15" customHeight="1">
      <c r="B214" s="297"/>
      <c r="C214" s="233" t="s">
        <v>531</v>
      </c>
      <c r="D214" s="233"/>
      <c r="E214" s="233"/>
      <c r="F214" s="254">
        <v>1</v>
      </c>
      <c r="G214" s="292"/>
      <c r="H214" s="360" t="s">
        <v>569</v>
      </c>
      <c r="I214" s="360"/>
      <c r="J214" s="360"/>
      <c r="K214" s="298"/>
    </row>
    <row r="215" spans="2:11" s="1" customFormat="1" ht="15" customHeight="1">
      <c r="B215" s="297"/>
      <c r="C215" s="233"/>
      <c r="D215" s="233"/>
      <c r="E215" s="233"/>
      <c r="F215" s="254">
        <v>2</v>
      </c>
      <c r="G215" s="292"/>
      <c r="H215" s="360" t="s">
        <v>570</v>
      </c>
      <c r="I215" s="360"/>
      <c r="J215" s="360"/>
      <c r="K215" s="298"/>
    </row>
    <row r="216" spans="2:11" s="1" customFormat="1" ht="15" customHeight="1">
      <c r="B216" s="297"/>
      <c r="C216" s="233"/>
      <c r="D216" s="233"/>
      <c r="E216" s="233"/>
      <c r="F216" s="254">
        <v>3</v>
      </c>
      <c r="G216" s="292"/>
      <c r="H216" s="360" t="s">
        <v>571</v>
      </c>
      <c r="I216" s="360"/>
      <c r="J216" s="360"/>
      <c r="K216" s="298"/>
    </row>
    <row r="217" spans="2:11" s="1" customFormat="1" ht="15" customHeight="1">
      <c r="B217" s="297"/>
      <c r="C217" s="233"/>
      <c r="D217" s="233"/>
      <c r="E217" s="233"/>
      <c r="F217" s="254">
        <v>4</v>
      </c>
      <c r="G217" s="292"/>
      <c r="H217" s="360" t="s">
        <v>572</v>
      </c>
      <c r="I217" s="360"/>
      <c r="J217" s="360"/>
      <c r="K217" s="298"/>
    </row>
    <row r="218" spans="2:11" s="1" customFormat="1" ht="12.75" customHeight="1">
      <c r="B218" s="299"/>
      <c r="C218" s="300"/>
      <c r="D218" s="300"/>
      <c r="E218" s="300"/>
      <c r="F218" s="300"/>
      <c r="G218" s="300"/>
      <c r="H218" s="300"/>
      <c r="I218" s="300"/>
      <c r="J218" s="300"/>
      <c r="K218" s="30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Větrolam PEO 5</vt:lpstr>
      <vt:lpstr>SO 01.1 - Následná péče 1...</vt:lpstr>
      <vt:lpstr>VON - Vedlejší a ostatní ...</vt:lpstr>
      <vt:lpstr>Pokyny pro vyplnění</vt:lpstr>
      <vt:lpstr>'Rekapitulace stavby'!Názvy_tisku</vt:lpstr>
      <vt:lpstr>'SO 01 - Větrolam PEO 5'!Názvy_tisku</vt:lpstr>
      <vt:lpstr>'SO 01.1 - Následná péče 1...'!Názvy_tisku</vt:lpstr>
      <vt:lpstr>'VON - Vedlejší a ostatní ...'!Názvy_tisku</vt:lpstr>
      <vt:lpstr>'Pokyny pro vyplnění'!Oblast_tisku</vt:lpstr>
      <vt:lpstr>'Rekapitulace stavby'!Oblast_tisku</vt:lpstr>
      <vt:lpstr>'SO 01 - Větrolam PEO 5'!Oblast_tisku</vt:lpstr>
      <vt:lpstr>'SO 01.1 - Následná péče 1...'!Oblast_tisku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2021-02-16T06:56:38Z</dcterms:created>
  <dcterms:modified xsi:type="dcterms:W3CDTF">2021-02-16T06:58:12Z</dcterms:modified>
</cp:coreProperties>
</file>